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Konrad\Downloads\"/>
    </mc:Choice>
  </mc:AlternateContent>
  <xr:revisionPtr revIDLastSave="0" documentId="8_{405C50F1-0ACA-460D-A1FA-C3DB7CE7E4FC}" xr6:coauthVersionLast="40" xr6:coauthVersionMax="40" xr10:uidLastSave="{00000000-0000-0000-0000-000000000000}"/>
  <bookViews>
    <workbookView xWindow="0" yWindow="0" windowWidth="18870" windowHeight="7650"/>
  </bookViews>
  <sheets>
    <sheet name="Export-Zusammenfassung" sheetId="1" r:id="rId1"/>
    <sheet name="Holds" sheetId="2" r:id="rId2"/>
    <sheet name="Summary" sheetId="3" r:id="rId3"/>
    <sheet name="Bolts and Other" sheetId="4" r:id="rId4"/>
    <sheet name="Aragon" sheetId="5" r:id="rId5"/>
  </sheets>
  <calcPr calcId="181029"/>
</workbook>
</file>

<file path=xl/calcChain.xml><?xml version="1.0" encoding="utf-8"?>
<calcChain xmlns="http://schemas.openxmlformats.org/spreadsheetml/2006/main">
  <c r="C2" i="5" l="1"/>
  <c r="F2" i="5"/>
  <c r="G2" i="5"/>
  <c r="R2" i="5"/>
  <c r="C3" i="5"/>
  <c r="F3" i="5"/>
  <c r="R3" i="5"/>
  <c r="C4" i="5"/>
  <c r="F4" i="5"/>
  <c r="G4" i="5"/>
  <c r="H4" i="5"/>
  <c r="R4" i="5"/>
  <c r="C5" i="5"/>
  <c r="F5" i="5"/>
  <c r="R5" i="5"/>
  <c r="C6" i="5"/>
  <c r="C15" i="5" s="1"/>
  <c r="C24" i="5" s="1"/>
  <c r="C33" i="5" s="1"/>
  <c r="C42" i="5" s="1"/>
  <c r="C51" i="5" s="1"/>
  <c r="C60" i="5" s="1"/>
  <c r="C69" i="5" s="1"/>
  <c r="C78" i="5" s="1"/>
  <c r="C87" i="5" s="1"/>
  <c r="C96" i="5" s="1"/>
  <c r="C105" i="5" s="1"/>
  <c r="C114" i="5" s="1"/>
  <c r="C123" i="5" s="1"/>
  <c r="C132" i="5" s="1"/>
  <c r="C141" i="5" s="1"/>
  <c r="C150" i="5" s="1"/>
  <c r="C159" i="5" s="1"/>
  <c r="C168" i="5" s="1"/>
  <c r="C177" i="5" s="1"/>
  <c r="C186" i="5" s="1"/>
  <c r="C195" i="5" s="1"/>
  <c r="C204" i="5" s="1"/>
  <c r="C213" i="5" s="1"/>
  <c r="C222" i="5" s="1"/>
  <c r="C231" i="5" s="1"/>
  <c r="C240" i="5" s="1"/>
  <c r="C249" i="5" s="1"/>
  <c r="C258" i="5" s="1"/>
  <c r="C267" i="5" s="1"/>
  <c r="C276" i="5" s="1"/>
  <c r="C285" i="5" s="1"/>
  <c r="C294" i="5" s="1"/>
  <c r="C303" i="5" s="1"/>
  <c r="C312" i="5" s="1"/>
  <c r="C321" i="5" s="1"/>
  <c r="C330" i="5" s="1"/>
  <c r="C339" i="5" s="1"/>
  <c r="C348" i="5" s="1"/>
  <c r="C357" i="5" s="1"/>
  <c r="C366" i="5" s="1"/>
  <c r="C375" i="5" s="1"/>
  <c r="C384" i="5" s="1"/>
  <c r="C393" i="5" s="1"/>
  <c r="C402" i="5" s="1"/>
  <c r="C411" i="5" s="1"/>
  <c r="C420" i="5" s="1"/>
  <c r="C429" i="5" s="1"/>
  <c r="C438" i="5" s="1"/>
  <c r="C447" i="5" s="1"/>
  <c r="C456" i="5" s="1"/>
  <c r="C465" i="5" s="1"/>
  <c r="C474" i="5" s="1"/>
  <c r="C483" i="5" s="1"/>
  <c r="C492" i="5" s="1"/>
  <c r="C501" i="5" s="1"/>
  <c r="C510" i="5" s="1"/>
  <c r="C519" i="5" s="1"/>
  <c r="C528" i="5" s="1"/>
  <c r="C537" i="5" s="1"/>
  <c r="C546" i="5" s="1"/>
  <c r="C555" i="5" s="1"/>
  <c r="C564" i="5" s="1"/>
  <c r="C573" i="5" s="1"/>
  <c r="C582" i="5" s="1"/>
  <c r="C591" i="5" s="1"/>
  <c r="C600" i="5" s="1"/>
  <c r="C609" i="5" s="1"/>
  <c r="C618" i="5" s="1"/>
  <c r="C627" i="5" s="1"/>
  <c r="C636" i="5" s="1"/>
  <c r="C645" i="5" s="1"/>
  <c r="C654" i="5" s="1"/>
  <c r="C663" i="5" s="1"/>
  <c r="C672" i="5" s="1"/>
  <c r="C681" i="5" s="1"/>
  <c r="C690" i="5" s="1"/>
  <c r="C699" i="5" s="1"/>
  <c r="C708" i="5" s="1"/>
  <c r="C717" i="5" s="1"/>
  <c r="C726" i="5" s="1"/>
  <c r="C735" i="5" s="1"/>
  <c r="C744" i="5" s="1"/>
  <c r="C753" i="5" s="1"/>
  <c r="C762" i="5" s="1"/>
  <c r="C771" i="5" s="1"/>
  <c r="C780" i="5" s="1"/>
  <c r="C789" i="5" s="1"/>
  <c r="C798" i="5" s="1"/>
  <c r="C807" i="5" s="1"/>
  <c r="C816" i="5" s="1"/>
  <c r="C825" i="5" s="1"/>
  <c r="C834" i="5" s="1"/>
  <c r="C843" i="5" s="1"/>
  <c r="C852" i="5" s="1"/>
  <c r="C861" i="5" s="1"/>
  <c r="C870" i="5" s="1"/>
  <c r="C879" i="5" s="1"/>
  <c r="C888" i="5" s="1"/>
  <c r="C897" i="5" s="1"/>
  <c r="C906" i="5" s="1"/>
  <c r="C915" i="5" s="1"/>
  <c r="C924" i="5" s="1"/>
  <c r="C933" i="5" s="1"/>
  <c r="C942" i="5" s="1"/>
  <c r="C951" i="5" s="1"/>
  <c r="C960" i="5" s="1"/>
  <c r="C969" i="5" s="1"/>
  <c r="C978" i="5" s="1"/>
  <c r="C987" i="5" s="1"/>
  <c r="C996" i="5" s="1"/>
  <c r="C1005" i="5" s="1"/>
  <c r="C1014" i="5" s="1"/>
  <c r="C1023" i="5" s="1"/>
  <c r="C1032" i="5" s="1"/>
  <c r="C1041" i="5" s="1"/>
  <c r="C1050" i="5" s="1"/>
  <c r="C1059" i="5" s="1"/>
  <c r="C1068" i="5" s="1"/>
  <c r="C1077" i="5" s="1"/>
  <c r="C1086" i="5" s="1"/>
  <c r="C1095" i="5" s="1"/>
  <c r="C1104" i="5" s="1"/>
  <c r="C1113" i="5" s="1"/>
  <c r="C1122" i="5" s="1"/>
  <c r="C1131" i="5" s="1"/>
  <c r="C1140" i="5" s="1"/>
  <c r="C1149" i="5" s="1"/>
  <c r="C1158" i="5" s="1"/>
  <c r="C1167" i="5" s="1"/>
  <c r="C1176" i="5" s="1"/>
  <c r="C1185" i="5" s="1"/>
  <c r="C1194" i="5" s="1"/>
  <c r="C1203" i="5" s="1"/>
  <c r="C1212" i="5" s="1"/>
  <c r="C1221" i="5" s="1"/>
  <c r="C1230" i="5" s="1"/>
  <c r="C1239" i="5" s="1"/>
  <c r="C1248" i="5" s="1"/>
  <c r="C1257" i="5" s="1"/>
  <c r="C1266" i="5" s="1"/>
  <c r="C1275" i="5" s="1"/>
  <c r="C1284" i="5" s="1"/>
  <c r="C1293" i="5" s="1"/>
  <c r="C1302" i="5" s="1"/>
  <c r="C1311" i="5" s="1"/>
  <c r="C1320" i="5" s="1"/>
  <c r="C1329" i="5" s="1"/>
  <c r="C1338" i="5" s="1"/>
  <c r="C1347" i="5" s="1"/>
  <c r="C1356" i="5" s="1"/>
  <c r="C1365" i="5" s="1"/>
  <c r="C1374" i="5" s="1"/>
  <c r="C1383" i="5" s="1"/>
  <c r="C1392" i="5" s="1"/>
  <c r="C1401" i="5" s="1"/>
  <c r="C1410" i="5" s="1"/>
  <c r="C1419" i="5" s="1"/>
  <c r="C1428" i="5" s="1"/>
  <c r="C1437" i="5" s="1"/>
  <c r="C1446" i="5" s="1"/>
  <c r="C1455" i="5" s="1"/>
  <c r="C1464" i="5" s="1"/>
  <c r="C1473" i="5" s="1"/>
  <c r="C1482" i="5" s="1"/>
  <c r="C1491" i="5" s="1"/>
  <c r="C1500" i="5" s="1"/>
  <c r="C1509" i="5" s="1"/>
  <c r="C1518" i="5" s="1"/>
  <c r="C1527" i="5" s="1"/>
  <c r="C1536" i="5" s="1"/>
  <c r="C1545" i="5" s="1"/>
  <c r="C1554" i="5" s="1"/>
  <c r="C1563" i="5" s="1"/>
  <c r="C1572" i="5" s="1"/>
  <c r="C1581" i="5" s="1"/>
  <c r="C1590" i="5" s="1"/>
  <c r="C1599" i="5" s="1"/>
  <c r="C1608" i="5" s="1"/>
  <c r="C1617" i="5" s="1"/>
  <c r="C1626" i="5" s="1"/>
  <c r="C1635" i="5" s="1"/>
  <c r="C1644" i="5" s="1"/>
  <c r="C1653" i="5" s="1"/>
  <c r="C1662" i="5" s="1"/>
  <c r="C1671" i="5" s="1"/>
  <c r="C1680" i="5" s="1"/>
  <c r="C1689" i="5" s="1"/>
  <c r="C1698" i="5" s="1"/>
  <c r="C1707" i="5" s="1"/>
  <c r="C1716" i="5" s="1"/>
  <c r="C1725" i="5" s="1"/>
  <c r="C1734" i="5" s="1"/>
  <c r="C1743" i="5" s="1"/>
  <c r="C1752" i="5" s="1"/>
  <c r="C1761" i="5" s="1"/>
  <c r="C1770" i="5" s="1"/>
  <c r="C1779" i="5" s="1"/>
  <c r="C1788" i="5" s="1"/>
  <c r="C1797" i="5" s="1"/>
  <c r="C1806" i="5" s="1"/>
  <c r="C1815" i="5" s="1"/>
  <c r="C1824" i="5" s="1"/>
  <c r="C1833" i="5" s="1"/>
  <c r="C1842" i="5" s="1"/>
  <c r="C1851" i="5" s="1"/>
  <c r="C1860" i="5" s="1"/>
  <c r="C1869" i="5" s="1"/>
  <c r="C1878" i="5" s="1"/>
  <c r="C1887" i="5" s="1"/>
  <c r="C1896" i="5" s="1"/>
  <c r="F6" i="5"/>
  <c r="G6" i="5"/>
  <c r="H6" i="5"/>
  <c r="R6" i="5"/>
  <c r="C7" i="5"/>
  <c r="F7" i="5"/>
  <c r="H7" i="5" s="1"/>
  <c r="G7" i="5"/>
  <c r="R7" i="5"/>
  <c r="C8" i="5"/>
  <c r="F8" i="5"/>
  <c r="R8" i="5"/>
  <c r="C9" i="5"/>
  <c r="F9" i="5"/>
  <c r="G9" i="5"/>
  <c r="H9" i="5"/>
  <c r="R9" i="5"/>
  <c r="C10" i="5"/>
  <c r="F10" i="5"/>
  <c r="R10" i="5"/>
  <c r="C11" i="5"/>
  <c r="C20" i="5" s="1"/>
  <c r="C29" i="5" s="1"/>
  <c r="C38" i="5" s="1"/>
  <c r="C47" i="5" s="1"/>
  <c r="C56" i="5" s="1"/>
  <c r="C65" i="5" s="1"/>
  <c r="C74" i="5" s="1"/>
  <c r="C83" i="5" s="1"/>
  <c r="F11" i="5"/>
  <c r="C12" i="5"/>
  <c r="F12" i="5"/>
  <c r="C13" i="5"/>
  <c r="C22" i="5" s="1"/>
  <c r="C31" i="5" s="1"/>
  <c r="C40" i="5" s="1"/>
  <c r="C49" i="5" s="1"/>
  <c r="C58" i="5" s="1"/>
  <c r="C67" i="5" s="1"/>
  <c r="F13" i="5"/>
  <c r="C14" i="5"/>
  <c r="F14" i="5"/>
  <c r="F15" i="5"/>
  <c r="C16" i="5"/>
  <c r="F16" i="5"/>
  <c r="C17" i="5"/>
  <c r="C26" i="5" s="1"/>
  <c r="C35" i="5" s="1"/>
  <c r="C44" i="5" s="1"/>
  <c r="C53" i="5" s="1"/>
  <c r="C62" i="5" s="1"/>
  <c r="C71" i="5" s="1"/>
  <c r="F17" i="5"/>
  <c r="C18" i="5"/>
  <c r="F18" i="5"/>
  <c r="C19" i="5"/>
  <c r="C28" i="5" s="1"/>
  <c r="C37" i="5" s="1"/>
  <c r="C46" i="5" s="1"/>
  <c r="C55" i="5" s="1"/>
  <c r="F19" i="5"/>
  <c r="F20" i="5"/>
  <c r="C21" i="5"/>
  <c r="C30" i="5" s="1"/>
  <c r="C39" i="5" s="1"/>
  <c r="C48" i="5" s="1"/>
  <c r="C57" i="5" s="1"/>
  <c r="C66" i="5" s="1"/>
  <c r="C75" i="5" s="1"/>
  <c r="C84" i="5" s="1"/>
  <c r="C93" i="5" s="1"/>
  <c r="C102" i="5" s="1"/>
  <c r="C111" i="5" s="1"/>
  <c r="C120" i="5" s="1"/>
  <c r="C129" i="5" s="1"/>
  <c r="C138" i="5" s="1"/>
  <c r="C147" i="5" s="1"/>
  <c r="C156" i="5" s="1"/>
  <c r="C165" i="5" s="1"/>
  <c r="C174" i="5" s="1"/>
  <c r="C183" i="5" s="1"/>
  <c r="C192" i="5" s="1"/>
  <c r="C201" i="5" s="1"/>
  <c r="C210" i="5" s="1"/>
  <c r="C219" i="5" s="1"/>
  <c r="C228" i="5" s="1"/>
  <c r="C237" i="5" s="1"/>
  <c r="C246" i="5" s="1"/>
  <c r="C255" i="5" s="1"/>
  <c r="C264" i="5" s="1"/>
  <c r="C273" i="5" s="1"/>
  <c r="C282" i="5" s="1"/>
  <c r="C291" i="5" s="1"/>
  <c r="C300" i="5" s="1"/>
  <c r="C309" i="5" s="1"/>
  <c r="C318" i="5" s="1"/>
  <c r="C327" i="5" s="1"/>
  <c r="C336" i="5" s="1"/>
  <c r="C345" i="5" s="1"/>
  <c r="C354" i="5" s="1"/>
  <c r="C363" i="5" s="1"/>
  <c r="C372" i="5" s="1"/>
  <c r="C381" i="5" s="1"/>
  <c r="C390" i="5" s="1"/>
  <c r="C399" i="5" s="1"/>
  <c r="C408" i="5" s="1"/>
  <c r="C417" i="5" s="1"/>
  <c r="C426" i="5" s="1"/>
  <c r="C435" i="5" s="1"/>
  <c r="C444" i="5" s="1"/>
  <c r="C453" i="5" s="1"/>
  <c r="C462" i="5" s="1"/>
  <c r="C471" i="5" s="1"/>
  <c r="C480" i="5" s="1"/>
  <c r="C489" i="5" s="1"/>
  <c r="C498" i="5" s="1"/>
  <c r="C507" i="5" s="1"/>
  <c r="C516" i="5" s="1"/>
  <c r="C525" i="5" s="1"/>
  <c r="C534" i="5" s="1"/>
  <c r="C543" i="5" s="1"/>
  <c r="C552" i="5" s="1"/>
  <c r="C561" i="5" s="1"/>
  <c r="C570" i="5" s="1"/>
  <c r="C579" i="5" s="1"/>
  <c r="C588" i="5" s="1"/>
  <c r="C597" i="5" s="1"/>
  <c r="C606" i="5" s="1"/>
  <c r="C615" i="5" s="1"/>
  <c r="C624" i="5" s="1"/>
  <c r="C633" i="5" s="1"/>
  <c r="C642" i="5" s="1"/>
  <c r="C651" i="5" s="1"/>
  <c r="C660" i="5" s="1"/>
  <c r="C669" i="5" s="1"/>
  <c r="C678" i="5" s="1"/>
  <c r="C687" i="5" s="1"/>
  <c r="C696" i="5" s="1"/>
  <c r="C705" i="5" s="1"/>
  <c r="C714" i="5" s="1"/>
  <c r="C723" i="5" s="1"/>
  <c r="C732" i="5" s="1"/>
  <c r="C741" i="5" s="1"/>
  <c r="C750" i="5" s="1"/>
  <c r="C759" i="5" s="1"/>
  <c r="C768" i="5" s="1"/>
  <c r="C777" i="5" s="1"/>
  <c r="C786" i="5" s="1"/>
  <c r="C795" i="5" s="1"/>
  <c r="C804" i="5" s="1"/>
  <c r="C813" i="5" s="1"/>
  <c r="C822" i="5" s="1"/>
  <c r="C831" i="5" s="1"/>
  <c r="C840" i="5" s="1"/>
  <c r="C849" i="5" s="1"/>
  <c r="C858" i="5" s="1"/>
  <c r="C867" i="5" s="1"/>
  <c r="C876" i="5" s="1"/>
  <c r="C885" i="5" s="1"/>
  <c r="C894" i="5" s="1"/>
  <c r="C903" i="5" s="1"/>
  <c r="C912" i="5" s="1"/>
  <c r="C921" i="5" s="1"/>
  <c r="C930" i="5" s="1"/>
  <c r="C939" i="5" s="1"/>
  <c r="C948" i="5" s="1"/>
  <c r="C957" i="5" s="1"/>
  <c r="C966" i="5" s="1"/>
  <c r="C975" i="5" s="1"/>
  <c r="C984" i="5" s="1"/>
  <c r="C993" i="5" s="1"/>
  <c r="C1002" i="5" s="1"/>
  <c r="C1011" i="5" s="1"/>
  <c r="C1020" i="5" s="1"/>
  <c r="C1029" i="5" s="1"/>
  <c r="C1038" i="5" s="1"/>
  <c r="C1047" i="5" s="1"/>
  <c r="C1056" i="5" s="1"/>
  <c r="C1065" i="5" s="1"/>
  <c r="C1074" i="5" s="1"/>
  <c r="C1083" i="5" s="1"/>
  <c r="C1092" i="5" s="1"/>
  <c r="C1101" i="5" s="1"/>
  <c r="C1110" i="5" s="1"/>
  <c r="C1119" i="5" s="1"/>
  <c r="C1128" i="5" s="1"/>
  <c r="C1137" i="5" s="1"/>
  <c r="C1146" i="5" s="1"/>
  <c r="C1155" i="5" s="1"/>
  <c r="C1164" i="5" s="1"/>
  <c r="C1173" i="5" s="1"/>
  <c r="C1182" i="5" s="1"/>
  <c r="C1191" i="5" s="1"/>
  <c r="C1200" i="5" s="1"/>
  <c r="C1209" i="5" s="1"/>
  <c r="C1218" i="5" s="1"/>
  <c r="C1227" i="5" s="1"/>
  <c r="C1236" i="5" s="1"/>
  <c r="C1245" i="5" s="1"/>
  <c r="C1254" i="5" s="1"/>
  <c r="C1263" i="5" s="1"/>
  <c r="C1272" i="5" s="1"/>
  <c r="C1281" i="5" s="1"/>
  <c r="C1290" i="5" s="1"/>
  <c r="C1299" i="5" s="1"/>
  <c r="C1308" i="5" s="1"/>
  <c r="C1317" i="5" s="1"/>
  <c r="C1326" i="5" s="1"/>
  <c r="C1335" i="5" s="1"/>
  <c r="C1344" i="5" s="1"/>
  <c r="C1353" i="5" s="1"/>
  <c r="C1362" i="5" s="1"/>
  <c r="C1371" i="5" s="1"/>
  <c r="C1380" i="5" s="1"/>
  <c r="C1389" i="5" s="1"/>
  <c r="C1398" i="5" s="1"/>
  <c r="C1407" i="5" s="1"/>
  <c r="C1416" i="5" s="1"/>
  <c r="C1425" i="5" s="1"/>
  <c r="C1434" i="5" s="1"/>
  <c r="C1443" i="5" s="1"/>
  <c r="C1452" i="5" s="1"/>
  <c r="C1461" i="5" s="1"/>
  <c r="C1470" i="5" s="1"/>
  <c r="C1479" i="5" s="1"/>
  <c r="C1488" i="5" s="1"/>
  <c r="C1497" i="5" s="1"/>
  <c r="C1506" i="5" s="1"/>
  <c r="C1515" i="5" s="1"/>
  <c r="C1524" i="5" s="1"/>
  <c r="C1533" i="5" s="1"/>
  <c r="C1542" i="5" s="1"/>
  <c r="C1551" i="5" s="1"/>
  <c r="C1560" i="5" s="1"/>
  <c r="C1569" i="5" s="1"/>
  <c r="C1578" i="5" s="1"/>
  <c r="C1587" i="5" s="1"/>
  <c r="C1596" i="5" s="1"/>
  <c r="C1605" i="5" s="1"/>
  <c r="C1614" i="5" s="1"/>
  <c r="C1623" i="5" s="1"/>
  <c r="C1632" i="5" s="1"/>
  <c r="C1641" i="5" s="1"/>
  <c r="C1650" i="5" s="1"/>
  <c r="C1659" i="5" s="1"/>
  <c r="C1668" i="5" s="1"/>
  <c r="C1677" i="5" s="1"/>
  <c r="C1686" i="5" s="1"/>
  <c r="C1695" i="5" s="1"/>
  <c r="C1704" i="5" s="1"/>
  <c r="C1713" i="5" s="1"/>
  <c r="C1722" i="5" s="1"/>
  <c r="C1731" i="5" s="1"/>
  <c r="C1740" i="5" s="1"/>
  <c r="C1749" i="5" s="1"/>
  <c r="C1758" i="5" s="1"/>
  <c r="C1767" i="5" s="1"/>
  <c r="C1776" i="5" s="1"/>
  <c r="C1785" i="5" s="1"/>
  <c r="C1794" i="5" s="1"/>
  <c r="C1803" i="5" s="1"/>
  <c r="C1812" i="5" s="1"/>
  <c r="C1821" i="5" s="1"/>
  <c r="C1830" i="5" s="1"/>
  <c r="C1839" i="5" s="1"/>
  <c r="C1848" i="5" s="1"/>
  <c r="C1857" i="5" s="1"/>
  <c r="C1866" i="5" s="1"/>
  <c r="C1875" i="5" s="1"/>
  <c r="C1884" i="5" s="1"/>
  <c r="C1893" i="5" s="1"/>
  <c r="F21" i="5"/>
  <c r="F22" i="5"/>
  <c r="C23" i="5"/>
  <c r="C32" i="5" s="1"/>
  <c r="C41" i="5" s="1"/>
  <c r="C50" i="5" s="1"/>
  <c r="C59" i="5" s="1"/>
  <c r="F23" i="5"/>
  <c r="F24" i="5"/>
  <c r="C25" i="5"/>
  <c r="C34" i="5" s="1"/>
  <c r="C43" i="5" s="1"/>
  <c r="C52" i="5" s="1"/>
  <c r="C61" i="5" s="1"/>
  <c r="C70" i="5" s="1"/>
  <c r="C79" i="5" s="1"/>
  <c r="F25" i="5"/>
  <c r="F26" i="5"/>
  <c r="C27" i="5"/>
  <c r="C36" i="5" s="1"/>
  <c r="C45" i="5" s="1"/>
  <c r="C54" i="5" s="1"/>
  <c r="C63" i="5" s="1"/>
  <c r="C72" i="5" s="1"/>
  <c r="C81" i="5" s="1"/>
  <c r="C90" i="5" s="1"/>
  <c r="C99" i="5" s="1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G62" i="5" s="1"/>
  <c r="H62" i="5"/>
  <c r="F63" i="5"/>
  <c r="G63" i="5" s="1"/>
  <c r="H63" i="5"/>
  <c r="C64" i="5"/>
  <c r="C73" i="5" s="1"/>
  <c r="C82" i="5" s="1"/>
  <c r="F64" i="5"/>
  <c r="G64" i="5" s="1"/>
  <c r="F65" i="5"/>
  <c r="F66" i="5"/>
  <c r="G66" i="5" s="1"/>
  <c r="H66" i="5"/>
  <c r="F67" i="5"/>
  <c r="G67" i="5" s="1"/>
  <c r="H67" i="5"/>
  <c r="C68" i="5"/>
  <c r="C77" i="5" s="1"/>
  <c r="C86" i="5" s="1"/>
  <c r="C95" i="5" s="1"/>
  <c r="C104" i="5" s="1"/>
  <c r="C113" i="5" s="1"/>
  <c r="C122" i="5" s="1"/>
  <c r="C131" i="5" s="1"/>
  <c r="C140" i="5" s="1"/>
  <c r="C149" i="5" s="1"/>
  <c r="C158" i="5" s="1"/>
  <c r="C167" i="5" s="1"/>
  <c r="C176" i="5" s="1"/>
  <c r="C185" i="5" s="1"/>
  <c r="C194" i="5" s="1"/>
  <c r="C203" i="5" s="1"/>
  <c r="C212" i="5" s="1"/>
  <c r="C221" i="5" s="1"/>
  <c r="C230" i="5" s="1"/>
  <c r="C239" i="5" s="1"/>
  <c r="C248" i="5" s="1"/>
  <c r="C257" i="5" s="1"/>
  <c r="C266" i="5" s="1"/>
  <c r="C275" i="5" s="1"/>
  <c r="C284" i="5" s="1"/>
  <c r="C293" i="5" s="1"/>
  <c r="C302" i="5" s="1"/>
  <c r="C311" i="5" s="1"/>
  <c r="C320" i="5" s="1"/>
  <c r="C329" i="5" s="1"/>
  <c r="C338" i="5" s="1"/>
  <c r="C347" i="5" s="1"/>
  <c r="C356" i="5" s="1"/>
  <c r="C365" i="5" s="1"/>
  <c r="C374" i="5" s="1"/>
  <c r="C383" i="5" s="1"/>
  <c r="C392" i="5" s="1"/>
  <c r="C401" i="5" s="1"/>
  <c r="C410" i="5" s="1"/>
  <c r="C419" i="5" s="1"/>
  <c r="C428" i="5" s="1"/>
  <c r="C437" i="5" s="1"/>
  <c r="C446" i="5" s="1"/>
  <c r="C455" i="5" s="1"/>
  <c r="C464" i="5" s="1"/>
  <c r="C473" i="5" s="1"/>
  <c r="C482" i="5" s="1"/>
  <c r="C491" i="5" s="1"/>
  <c r="C500" i="5" s="1"/>
  <c r="C509" i="5" s="1"/>
  <c r="C518" i="5" s="1"/>
  <c r="C527" i="5" s="1"/>
  <c r="C536" i="5" s="1"/>
  <c r="C545" i="5" s="1"/>
  <c r="C554" i="5" s="1"/>
  <c r="C563" i="5" s="1"/>
  <c r="C572" i="5" s="1"/>
  <c r="C581" i="5" s="1"/>
  <c r="C590" i="5" s="1"/>
  <c r="C599" i="5" s="1"/>
  <c r="C608" i="5" s="1"/>
  <c r="C617" i="5" s="1"/>
  <c r="C626" i="5" s="1"/>
  <c r="C635" i="5" s="1"/>
  <c r="C644" i="5" s="1"/>
  <c r="C653" i="5" s="1"/>
  <c r="C662" i="5" s="1"/>
  <c r="C671" i="5" s="1"/>
  <c r="C680" i="5" s="1"/>
  <c r="C689" i="5" s="1"/>
  <c r="C698" i="5" s="1"/>
  <c r="C707" i="5" s="1"/>
  <c r="C716" i="5" s="1"/>
  <c r="C725" i="5" s="1"/>
  <c r="C734" i="5" s="1"/>
  <c r="C743" i="5" s="1"/>
  <c r="C752" i="5" s="1"/>
  <c r="C761" i="5" s="1"/>
  <c r="C770" i="5" s="1"/>
  <c r="C779" i="5" s="1"/>
  <c r="C788" i="5" s="1"/>
  <c r="C797" i="5" s="1"/>
  <c r="C806" i="5" s="1"/>
  <c r="C815" i="5" s="1"/>
  <c r="C824" i="5" s="1"/>
  <c r="C833" i="5" s="1"/>
  <c r="C842" i="5" s="1"/>
  <c r="C851" i="5" s="1"/>
  <c r="C860" i="5" s="1"/>
  <c r="C869" i="5" s="1"/>
  <c r="C878" i="5" s="1"/>
  <c r="C887" i="5" s="1"/>
  <c r="C896" i="5" s="1"/>
  <c r="C905" i="5" s="1"/>
  <c r="C914" i="5" s="1"/>
  <c r="C923" i="5" s="1"/>
  <c r="C932" i="5" s="1"/>
  <c r="C941" i="5" s="1"/>
  <c r="C950" i="5" s="1"/>
  <c r="C959" i="5" s="1"/>
  <c r="C968" i="5" s="1"/>
  <c r="C977" i="5" s="1"/>
  <c r="C986" i="5" s="1"/>
  <c r="C995" i="5" s="1"/>
  <c r="C1004" i="5" s="1"/>
  <c r="C1013" i="5" s="1"/>
  <c r="C1022" i="5" s="1"/>
  <c r="C1031" i="5" s="1"/>
  <c r="C1040" i="5" s="1"/>
  <c r="C1049" i="5" s="1"/>
  <c r="C1058" i="5" s="1"/>
  <c r="C1067" i="5" s="1"/>
  <c r="C1076" i="5" s="1"/>
  <c r="C1085" i="5" s="1"/>
  <c r="C1094" i="5" s="1"/>
  <c r="C1103" i="5" s="1"/>
  <c r="C1112" i="5" s="1"/>
  <c r="C1121" i="5" s="1"/>
  <c r="C1130" i="5" s="1"/>
  <c r="C1139" i="5" s="1"/>
  <c r="C1148" i="5" s="1"/>
  <c r="C1157" i="5" s="1"/>
  <c r="C1166" i="5" s="1"/>
  <c r="C1175" i="5" s="1"/>
  <c r="C1184" i="5" s="1"/>
  <c r="C1193" i="5" s="1"/>
  <c r="C1202" i="5" s="1"/>
  <c r="C1211" i="5" s="1"/>
  <c r="C1220" i="5" s="1"/>
  <c r="C1229" i="5" s="1"/>
  <c r="C1238" i="5" s="1"/>
  <c r="C1247" i="5" s="1"/>
  <c r="C1256" i="5" s="1"/>
  <c r="C1265" i="5" s="1"/>
  <c r="C1274" i="5" s="1"/>
  <c r="C1283" i="5" s="1"/>
  <c r="C1292" i="5" s="1"/>
  <c r="C1301" i="5" s="1"/>
  <c r="C1310" i="5" s="1"/>
  <c r="C1319" i="5" s="1"/>
  <c r="C1328" i="5" s="1"/>
  <c r="C1337" i="5" s="1"/>
  <c r="C1346" i="5" s="1"/>
  <c r="C1355" i="5" s="1"/>
  <c r="C1364" i="5" s="1"/>
  <c r="C1373" i="5" s="1"/>
  <c r="C1382" i="5" s="1"/>
  <c r="C1391" i="5" s="1"/>
  <c r="C1400" i="5" s="1"/>
  <c r="C1409" i="5" s="1"/>
  <c r="C1418" i="5" s="1"/>
  <c r="C1427" i="5" s="1"/>
  <c r="C1436" i="5" s="1"/>
  <c r="C1445" i="5" s="1"/>
  <c r="C1454" i="5" s="1"/>
  <c r="C1463" i="5" s="1"/>
  <c r="C1472" i="5" s="1"/>
  <c r="C1481" i="5" s="1"/>
  <c r="C1490" i="5" s="1"/>
  <c r="C1499" i="5" s="1"/>
  <c r="C1508" i="5" s="1"/>
  <c r="C1517" i="5" s="1"/>
  <c r="C1526" i="5" s="1"/>
  <c r="C1535" i="5" s="1"/>
  <c r="C1544" i="5" s="1"/>
  <c r="C1553" i="5" s="1"/>
  <c r="C1562" i="5" s="1"/>
  <c r="C1571" i="5" s="1"/>
  <c r="C1580" i="5" s="1"/>
  <c r="C1589" i="5" s="1"/>
  <c r="C1598" i="5" s="1"/>
  <c r="C1607" i="5" s="1"/>
  <c r="C1616" i="5" s="1"/>
  <c r="C1625" i="5" s="1"/>
  <c r="C1634" i="5" s="1"/>
  <c r="C1643" i="5" s="1"/>
  <c r="C1652" i="5" s="1"/>
  <c r="C1661" i="5" s="1"/>
  <c r="C1670" i="5" s="1"/>
  <c r="C1679" i="5" s="1"/>
  <c r="C1688" i="5" s="1"/>
  <c r="C1697" i="5" s="1"/>
  <c r="C1706" i="5" s="1"/>
  <c r="C1715" i="5" s="1"/>
  <c r="C1724" i="5" s="1"/>
  <c r="C1733" i="5" s="1"/>
  <c r="C1742" i="5" s="1"/>
  <c r="C1751" i="5" s="1"/>
  <c r="C1760" i="5" s="1"/>
  <c r="C1769" i="5" s="1"/>
  <c r="C1778" i="5" s="1"/>
  <c r="C1787" i="5" s="1"/>
  <c r="C1796" i="5" s="1"/>
  <c r="C1805" i="5" s="1"/>
  <c r="C1814" i="5" s="1"/>
  <c r="C1823" i="5" s="1"/>
  <c r="C1832" i="5" s="1"/>
  <c r="C1841" i="5" s="1"/>
  <c r="C1850" i="5" s="1"/>
  <c r="C1859" i="5" s="1"/>
  <c r="C1868" i="5" s="1"/>
  <c r="C1877" i="5" s="1"/>
  <c r="C1886" i="5" s="1"/>
  <c r="C1895" i="5" s="1"/>
  <c r="F68" i="5"/>
  <c r="G68" i="5" s="1"/>
  <c r="F69" i="5"/>
  <c r="F70" i="5"/>
  <c r="G70" i="5" s="1"/>
  <c r="H70" i="5"/>
  <c r="F71" i="5"/>
  <c r="G71" i="5" s="1"/>
  <c r="H71" i="5"/>
  <c r="F72" i="5"/>
  <c r="G72" i="5" s="1"/>
  <c r="F73" i="5"/>
  <c r="F74" i="5"/>
  <c r="G74" i="5" s="1"/>
  <c r="H74" i="5"/>
  <c r="F75" i="5"/>
  <c r="G75" i="5" s="1"/>
  <c r="H75" i="5"/>
  <c r="C76" i="5"/>
  <c r="F76" i="5"/>
  <c r="G76" i="5" s="1"/>
  <c r="F77" i="5"/>
  <c r="F78" i="5"/>
  <c r="G78" i="5" s="1"/>
  <c r="H78" i="5"/>
  <c r="F79" i="5"/>
  <c r="G79" i="5" s="1"/>
  <c r="H79" i="5"/>
  <c r="C80" i="5"/>
  <c r="C89" i="5" s="1"/>
  <c r="C98" i="5" s="1"/>
  <c r="C107" i="5" s="1"/>
  <c r="C116" i="5" s="1"/>
  <c r="C125" i="5" s="1"/>
  <c r="C134" i="5" s="1"/>
  <c r="C143" i="5" s="1"/>
  <c r="C152" i="5" s="1"/>
  <c r="C161" i="5" s="1"/>
  <c r="C170" i="5" s="1"/>
  <c r="C179" i="5" s="1"/>
  <c r="C188" i="5" s="1"/>
  <c r="C197" i="5" s="1"/>
  <c r="C206" i="5" s="1"/>
  <c r="C215" i="5" s="1"/>
  <c r="C224" i="5" s="1"/>
  <c r="C233" i="5" s="1"/>
  <c r="C242" i="5" s="1"/>
  <c r="C251" i="5" s="1"/>
  <c r="C260" i="5" s="1"/>
  <c r="C269" i="5" s="1"/>
  <c r="C278" i="5" s="1"/>
  <c r="C287" i="5" s="1"/>
  <c r="C296" i="5" s="1"/>
  <c r="C305" i="5" s="1"/>
  <c r="C314" i="5" s="1"/>
  <c r="C323" i="5" s="1"/>
  <c r="C332" i="5" s="1"/>
  <c r="C341" i="5" s="1"/>
  <c r="C350" i="5" s="1"/>
  <c r="C359" i="5" s="1"/>
  <c r="C368" i="5" s="1"/>
  <c r="C377" i="5" s="1"/>
  <c r="C386" i="5" s="1"/>
  <c r="C395" i="5" s="1"/>
  <c r="C404" i="5" s="1"/>
  <c r="C413" i="5" s="1"/>
  <c r="C422" i="5" s="1"/>
  <c r="C431" i="5" s="1"/>
  <c r="C440" i="5" s="1"/>
  <c r="C449" i="5" s="1"/>
  <c r="C458" i="5" s="1"/>
  <c r="C467" i="5" s="1"/>
  <c r="C476" i="5" s="1"/>
  <c r="C485" i="5" s="1"/>
  <c r="C494" i="5" s="1"/>
  <c r="C503" i="5" s="1"/>
  <c r="C512" i="5" s="1"/>
  <c r="C521" i="5" s="1"/>
  <c r="C530" i="5" s="1"/>
  <c r="C539" i="5" s="1"/>
  <c r="C548" i="5" s="1"/>
  <c r="C557" i="5" s="1"/>
  <c r="C566" i="5" s="1"/>
  <c r="C575" i="5" s="1"/>
  <c r="C584" i="5" s="1"/>
  <c r="C593" i="5" s="1"/>
  <c r="C602" i="5" s="1"/>
  <c r="C611" i="5" s="1"/>
  <c r="C620" i="5" s="1"/>
  <c r="C629" i="5" s="1"/>
  <c r="C638" i="5" s="1"/>
  <c r="C647" i="5" s="1"/>
  <c r="C656" i="5" s="1"/>
  <c r="C665" i="5" s="1"/>
  <c r="C674" i="5" s="1"/>
  <c r="C683" i="5" s="1"/>
  <c r="C692" i="5" s="1"/>
  <c r="C701" i="5" s="1"/>
  <c r="C710" i="5" s="1"/>
  <c r="C719" i="5" s="1"/>
  <c r="C728" i="5" s="1"/>
  <c r="C737" i="5" s="1"/>
  <c r="C746" i="5" s="1"/>
  <c r="C755" i="5" s="1"/>
  <c r="C764" i="5" s="1"/>
  <c r="C773" i="5" s="1"/>
  <c r="C782" i="5" s="1"/>
  <c r="C791" i="5" s="1"/>
  <c r="C800" i="5" s="1"/>
  <c r="C809" i="5" s="1"/>
  <c r="C818" i="5" s="1"/>
  <c r="C827" i="5" s="1"/>
  <c r="C836" i="5" s="1"/>
  <c r="C845" i="5" s="1"/>
  <c r="C854" i="5" s="1"/>
  <c r="C863" i="5" s="1"/>
  <c r="C872" i="5" s="1"/>
  <c r="C881" i="5" s="1"/>
  <c r="C890" i="5" s="1"/>
  <c r="C899" i="5" s="1"/>
  <c r="C908" i="5" s="1"/>
  <c r="C917" i="5" s="1"/>
  <c r="C926" i="5" s="1"/>
  <c r="C935" i="5" s="1"/>
  <c r="C944" i="5" s="1"/>
  <c r="C953" i="5" s="1"/>
  <c r="C962" i="5" s="1"/>
  <c r="C971" i="5" s="1"/>
  <c r="C980" i="5" s="1"/>
  <c r="C989" i="5" s="1"/>
  <c r="C998" i="5" s="1"/>
  <c r="C1007" i="5" s="1"/>
  <c r="C1016" i="5" s="1"/>
  <c r="C1025" i="5" s="1"/>
  <c r="C1034" i="5" s="1"/>
  <c r="C1043" i="5" s="1"/>
  <c r="C1052" i="5" s="1"/>
  <c r="C1061" i="5" s="1"/>
  <c r="C1070" i="5" s="1"/>
  <c r="C1079" i="5" s="1"/>
  <c r="C1088" i="5" s="1"/>
  <c r="C1097" i="5" s="1"/>
  <c r="C1106" i="5" s="1"/>
  <c r="C1115" i="5" s="1"/>
  <c r="C1124" i="5" s="1"/>
  <c r="C1133" i="5" s="1"/>
  <c r="C1142" i="5" s="1"/>
  <c r="C1151" i="5" s="1"/>
  <c r="C1160" i="5" s="1"/>
  <c r="C1169" i="5" s="1"/>
  <c r="C1178" i="5" s="1"/>
  <c r="C1187" i="5" s="1"/>
  <c r="C1196" i="5" s="1"/>
  <c r="C1205" i="5" s="1"/>
  <c r="C1214" i="5" s="1"/>
  <c r="C1223" i="5" s="1"/>
  <c r="C1232" i="5" s="1"/>
  <c r="C1241" i="5" s="1"/>
  <c r="C1250" i="5" s="1"/>
  <c r="C1259" i="5" s="1"/>
  <c r="C1268" i="5" s="1"/>
  <c r="C1277" i="5" s="1"/>
  <c r="C1286" i="5" s="1"/>
  <c r="C1295" i="5" s="1"/>
  <c r="C1304" i="5" s="1"/>
  <c r="C1313" i="5" s="1"/>
  <c r="C1322" i="5" s="1"/>
  <c r="C1331" i="5" s="1"/>
  <c r="C1340" i="5" s="1"/>
  <c r="C1349" i="5" s="1"/>
  <c r="C1358" i="5" s="1"/>
  <c r="C1367" i="5" s="1"/>
  <c r="C1376" i="5" s="1"/>
  <c r="C1385" i="5" s="1"/>
  <c r="C1394" i="5" s="1"/>
  <c r="C1403" i="5" s="1"/>
  <c r="C1412" i="5" s="1"/>
  <c r="C1421" i="5" s="1"/>
  <c r="C1430" i="5" s="1"/>
  <c r="C1439" i="5" s="1"/>
  <c r="C1448" i="5" s="1"/>
  <c r="C1457" i="5" s="1"/>
  <c r="C1466" i="5" s="1"/>
  <c r="C1475" i="5" s="1"/>
  <c r="C1484" i="5" s="1"/>
  <c r="C1493" i="5" s="1"/>
  <c r="C1502" i="5" s="1"/>
  <c r="C1511" i="5" s="1"/>
  <c r="C1520" i="5" s="1"/>
  <c r="C1529" i="5" s="1"/>
  <c r="C1538" i="5" s="1"/>
  <c r="C1547" i="5" s="1"/>
  <c r="C1556" i="5" s="1"/>
  <c r="C1565" i="5" s="1"/>
  <c r="C1574" i="5" s="1"/>
  <c r="C1583" i="5" s="1"/>
  <c r="C1592" i="5" s="1"/>
  <c r="C1601" i="5" s="1"/>
  <c r="C1610" i="5" s="1"/>
  <c r="C1619" i="5" s="1"/>
  <c r="C1628" i="5" s="1"/>
  <c r="C1637" i="5" s="1"/>
  <c r="C1646" i="5" s="1"/>
  <c r="C1655" i="5" s="1"/>
  <c r="C1664" i="5" s="1"/>
  <c r="C1673" i="5" s="1"/>
  <c r="C1682" i="5" s="1"/>
  <c r="C1691" i="5" s="1"/>
  <c r="C1700" i="5" s="1"/>
  <c r="C1709" i="5" s="1"/>
  <c r="C1718" i="5" s="1"/>
  <c r="C1727" i="5" s="1"/>
  <c r="C1736" i="5" s="1"/>
  <c r="C1745" i="5" s="1"/>
  <c r="C1754" i="5" s="1"/>
  <c r="C1763" i="5" s="1"/>
  <c r="C1772" i="5" s="1"/>
  <c r="C1781" i="5" s="1"/>
  <c r="C1790" i="5" s="1"/>
  <c r="C1799" i="5" s="1"/>
  <c r="C1808" i="5" s="1"/>
  <c r="C1817" i="5" s="1"/>
  <c r="C1826" i="5" s="1"/>
  <c r="C1835" i="5" s="1"/>
  <c r="C1844" i="5" s="1"/>
  <c r="C1853" i="5" s="1"/>
  <c r="C1862" i="5" s="1"/>
  <c r="C1871" i="5" s="1"/>
  <c r="C1880" i="5" s="1"/>
  <c r="C1889" i="5" s="1"/>
  <c r="C1898" i="5" s="1"/>
  <c r="F80" i="5"/>
  <c r="G80" i="5" s="1"/>
  <c r="F81" i="5"/>
  <c r="F82" i="5"/>
  <c r="G82" i="5" s="1"/>
  <c r="H82" i="5"/>
  <c r="F83" i="5"/>
  <c r="G83" i="5" s="1"/>
  <c r="H83" i="5"/>
  <c r="F84" i="5"/>
  <c r="G84" i="5" s="1"/>
  <c r="C85" i="5"/>
  <c r="F85" i="5"/>
  <c r="F86" i="5"/>
  <c r="F87" i="5"/>
  <c r="G87" i="5" s="1"/>
  <c r="H87" i="5"/>
  <c r="C88" i="5"/>
  <c r="C97" i="5" s="1"/>
  <c r="C106" i="5" s="1"/>
  <c r="C115" i="5" s="1"/>
  <c r="F88" i="5"/>
  <c r="G88" i="5" s="1"/>
  <c r="H88" i="5"/>
  <c r="F89" i="5"/>
  <c r="G89" i="5" s="1"/>
  <c r="H89" i="5"/>
  <c r="F90" i="5"/>
  <c r="G90" i="5" s="1"/>
  <c r="H90" i="5"/>
  <c r="C91" i="5"/>
  <c r="F91" i="5"/>
  <c r="G91" i="5" s="1"/>
  <c r="H91" i="5"/>
  <c r="C92" i="5"/>
  <c r="C101" i="5" s="1"/>
  <c r="C110" i="5" s="1"/>
  <c r="C119" i="5" s="1"/>
  <c r="C128" i="5" s="1"/>
  <c r="C137" i="5" s="1"/>
  <c r="C146" i="5" s="1"/>
  <c r="C155" i="5" s="1"/>
  <c r="C164" i="5" s="1"/>
  <c r="C173" i="5" s="1"/>
  <c r="C182" i="5" s="1"/>
  <c r="C191" i="5" s="1"/>
  <c r="C200" i="5" s="1"/>
  <c r="C209" i="5" s="1"/>
  <c r="C218" i="5" s="1"/>
  <c r="C227" i="5" s="1"/>
  <c r="C236" i="5" s="1"/>
  <c r="C245" i="5" s="1"/>
  <c r="C254" i="5" s="1"/>
  <c r="C263" i="5" s="1"/>
  <c r="C272" i="5" s="1"/>
  <c r="C281" i="5" s="1"/>
  <c r="C290" i="5" s="1"/>
  <c r="C299" i="5" s="1"/>
  <c r="C308" i="5" s="1"/>
  <c r="C317" i="5" s="1"/>
  <c r="C326" i="5" s="1"/>
  <c r="C335" i="5" s="1"/>
  <c r="C344" i="5" s="1"/>
  <c r="C353" i="5" s="1"/>
  <c r="C362" i="5" s="1"/>
  <c r="C371" i="5" s="1"/>
  <c r="C380" i="5" s="1"/>
  <c r="C389" i="5" s="1"/>
  <c r="C398" i="5" s="1"/>
  <c r="C407" i="5" s="1"/>
  <c r="C416" i="5" s="1"/>
  <c r="C425" i="5" s="1"/>
  <c r="C434" i="5" s="1"/>
  <c r="C443" i="5" s="1"/>
  <c r="C452" i="5" s="1"/>
  <c r="C461" i="5" s="1"/>
  <c r="C470" i="5" s="1"/>
  <c r="C479" i="5" s="1"/>
  <c r="C488" i="5" s="1"/>
  <c r="C497" i="5" s="1"/>
  <c r="C506" i="5" s="1"/>
  <c r="C515" i="5" s="1"/>
  <c r="C524" i="5" s="1"/>
  <c r="F92" i="5"/>
  <c r="G92" i="5" s="1"/>
  <c r="H92" i="5"/>
  <c r="F93" i="5"/>
  <c r="G93" i="5" s="1"/>
  <c r="H93" i="5"/>
  <c r="C94" i="5"/>
  <c r="F94" i="5"/>
  <c r="G94" i="5" s="1"/>
  <c r="H94" i="5"/>
  <c r="F95" i="5"/>
  <c r="G95" i="5" s="1"/>
  <c r="H95" i="5"/>
  <c r="F96" i="5"/>
  <c r="G96" i="5" s="1"/>
  <c r="H96" i="5"/>
  <c r="F97" i="5"/>
  <c r="G97" i="5" s="1"/>
  <c r="H97" i="5"/>
  <c r="F98" i="5"/>
  <c r="G98" i="5" s="1"/>
  <c r="H98" i="5"/>
  <c r="F99" i="5"/>
  <c r="G99" i="5" s="1"/>
  <c r="H99" i="5"/>
  <c r="C100" i="5"/>
  <c r="C109" i="5" s="1"/>
  <c r="C118" i="5" s="1"/>
  <c r="C127" i="5" s="1"/>
  <c r="F100" i="5"/>
  <c r="G100" i="5" s="1"/>
  <c r="H100" i="5"/>
  <c r="F101" i="5"/>
  <c r="G101" i="5" s="1"/>
  <c r="H101" i="5"/>
  <c r="F102" i="5"/>
  <c r="G102" i="5" s="1"/>
  <c r="H102" i="5"/>
  <c r="C103" i="5"/>
  <c r="F103" i="5"/>
  <c r="G103" i="5" s="1"/>
  <c r="H103" i="5"/>
  <c r="F104" i="5"/>
  <c r="G104" i="5" s="1"/>
  <c r="H104" i="5"/>
  <c r="F105" i="5"/>
  <c r="G105" i="5" s="1"/>
  <c r="H105" i="5"/>
  <c r="F106" i="5"/>
  <c r="G106" i="5" s="1"/>
  <c r="H106" i="5"/>
  <c r="F107" i="5"/>
  <c r="G107" i="5" s="1"/>
  <c r="H107" i="5"/>
  <c r="C108" i="5"/>
  <c r="C117" i="5" s="1"/>
  <c r="C126" i="5" s="1"/>
  <c r="C135" i="5" s="1"/>
  <c r="F108" i="5"/>
  <c r="G108" i="5" s="1"/>
  <c r="H108" i="5"/>
  <c r="F109" i="5"/>
  <c r="G109" i="5" s="1"/>
  <c r="H109" i="5"/>
  <c r="F110" i="5"/>
  <c r="G110" i="5" s="1"/>
  <c r="H110" i="5"/>
  <c r="F111" i="5"/>
  <c r="G111" i="5" s="1"/>
  <c r="H111" i="5"/>
  <c r="C112" i="5"/>
  <c r="C121" i="5" s="1"/>
  <c r="C130" i="5" s="1"/>
  <c r="C139" i="5" s="1"/>
  <c r="F112" i="5"/>
  <c r="G112" i="5" s="1"/>
  <c r="H112" i="5"/>
  <c r="F113" i="5"/>
  <c r="G113" i="5" s="1"/>
  <c r="H113" i="5"/>
  <c r="F114" i="5"/>
  <c r="G114" i="5" s="1"/>
  <c r="H114" i="5"/>
  <c r="F115" i="5"/>
  <c r="G115" i="5" s="1"/>
  <c r="H115" i="5"/>
  <c r="F116" i="5"/>
  <c r="G116" i="5" s="1"/>
  <c r="H116" i="5"/>
  <c r="F117" i="5"/>
  <c r="G117" i="5" s="1"/>
  <c r="H117" i="5"/>
  <c r="F118" i="5"/>
  <c r="G118" i="5" s="1"/>
  <c r="H118" i="5"/>
  <c r="F119" i="5"/>
  <c r="G119" i="5" s="1"/>
  <c r="H119" i="5"/>
  <c r="F120" i="5"/>
  <c r="G120" i="5" s="1"/>
  <c r="H120" i="5"/>
  <c r="F121" i="5"/>
  <c r="G121" i="5" s="1"/>
  <c r="H121" i="5"/>
  <c r="F122" i="5"/>
  <c r="G122" i="5" s="1"/>
  <c r="H122" i="5"/>
  <c r="F123" i="5"/>
  <c r="G123" i="5" s="1"/>
  <c r="H123" i="5"/>
  <c r="C124" i="5"/>
  <c r="C133" i="5" s="1"/>
  <c r="C142" i="5" s="1"/>
  <c r="C151" i="5" s="1"/>
  <c r="C160" i="5" s="1"/>
  <c r="C169" i="5" s="1"/>
  <c r="C178" i="5" s="1"/>
  <c r="C187" i="5" s="1"/>
  <c r="C196" i="5" s="1"/>
  <c r="C205" i="5" s="1"/>
  <c r="C214" i="5" s="1"/>
  <c r="C223" i="5" s="1"/>
  <c r="C232" i="5" s="1"/>
  <c r="C241" i="5" s="1"/>
  <c r="C250" i="5" s="1"/>
  <c r="C259" i="5" s="1"/>
  <c r="C268" i="5" s="1"/>
  <c r="C277" i="5" s="1"/>
  <c r="C286" i="5" s="1"/>
  <c r="C295" i="5" s="1"/>
  <c r="F124" i="5"/>
  <c r="G124" i="5" s="1"/>
  <c r="H124" i="5"/>
  <c r="F125" i="5"/>
  <c r="G125" i="5" s="1"/>
  <c r="H125" i="5"/>
  <c r="F126" i="5"/>
  <c r="G126" i="5" s="1"/>
  <c r="H126" i="5"/>
  <c r="F127" i="5"/>
  <c r="G127" i="5" s="1"/>
  <c r="H127" i="5"/>
  <c r="F128" i="5"/>
  <c r="G128" i="5" s="1"/>
  <c r="H128" i="5"/>
  <c r="F129" i="5"/>
  <c r="G129" i="5" s="1"/>
  <c r="H129" i="5"/>
  <c r="F130" i="5"/>
  <c r="G130" i="5" s="1"/>
  <c r="H130" i="5"/>
  <c r="F131" i="5"/>
  <c r="G131" i="5" s="1"/>
  <c r="H131" i="5"/>
  <c r="F132" i="5"/>
  <c r="G132" i="5" s="1"/>
  <c r="H132" i="5"/>
  <c r="F133" i="5"/>
  <c r="G133" i="5" s="1"/>
  <c r="H133" i="5"/>
  <c r="F134" i="5"/>
  <c r="G134" i="5" s="1"/>
  <c r="H134" i="5"/>
  <c r="F135" i="5"/>
  <c r="G135" i="5" s="1"/>
  <c r="H135" i="5"/>
  <c r="C136" i="5"/>
  <c r="C145" i="5" s="1"/>
  <c r="C154" i="5" s="1"/>
  <c r="C163" i="5" s="1"/>
  <c r="C172" i="5" s="1"/>
  <c r="C181" i="5" s="1"/>
  <c r="C190" i="5" s="1"/>
  <c r="C199" i="5" s="1"/>
  <c r="C208" i="5" s="1"/>
  <c r="C217" i="5" s="1"/>
  <c r="C226" i="5" s="1"/>
  <c r="C235" i="5" s="1"/>
  <c r="C244" i="5" s="1"/>
  <c r="C253" i="5" s="1"/>
  <c r="C262" i="5" s="1"/>
  <c r="C271" i="5" s="1"/>
  <c r="C280" i="5" s="1"/>
  <c r="C289" i="5" s="1"/>
  <c r="C298" i="5" s="1"/>
  <c r="F136" i="5"/>
  <c r="G136" i="5" s="1"/>
  <c r="H136" i="5"/>
  <c r="F137" i="5"/>
  <c r="G137" i="5" s="1"/>
  <c r="H137" i="5"/>
  <c r="F138" i="5"/>
  <c r="G138" i="5" s="1"/>
  <c r="H138" i="5"/>
  <c r="F139" i="5"/>
  <c r="G139" i="5" s="1"/>
  <c r="H139" i="5"/>
  <c r="F140" i="5"/>
  <c r="G140" i="5" s="1"/>
  <c r="H140" i="5"/>
  <c r="F141" i="5"/>
  <c r="G141" i="5" s="1"/>
  <c r="H141" i="5"/>
  <c r="F142" i="5"/>
  <c r="G142" i="5" s="1"/>
  <c r="H142" i="5"/>
  <c r="F143" i="5"/>
  <c r="G143" i="5" s="1"/>
  <c r="H143" i="5"/>
  <c r="C144" i="5"/>
  <c r="C153" i="5" s="1"/>
  <c r="C162" i="5" s="1"/>
  <c r="C171" i="5" s="1"/>
  <c r="C180" i="5" s="1"/>
  <c r="C189" i="5" s="1"/>
  <c r="C198" i="5" s="1"/>
  <c r="C207" i="5" s="1"/>
  <c r="C216" i="5" s="1"/>
  <c r="C225" i="5" s="1"/>
  <c r="C234" i="5" s="1"/>
  <c r="C243" i="5" s="1"/>
  <c r="C252" i="5" s="1"/>
  <c r="C261" i="5" s="1"/>
  <c r="C270" i="5" s="1"/>
  <c r="C279" i="5" s="1"/>
  <c r="C288" i="5" s="1"/>
  <c r="C297" i="5" s="1"/>
  <c r="F144" i="5"/>
  <c r="G144" i="5" s="1"/>
  <c r="H144" i="5"/>
  <c r="F145" i="5"/>
  <c r="G145" i="5" s="1"/>
  <c r="H145" i="5"/>
  <c r="F146" i="5"/>
  <c r="G146" i="5" s="1"/>
  <c r="H146" i="5"/>
  <c r="F147" i="5"/>
  <c r="G147" i="5" s="1"/>
  <c r="H147" i="5"/>
  <c r="C148" i="5"/>
  <c r="C157" i="5" s="1"/>
  <c r="C166" i="5" s="1"/>
  <c r="C175" i="5" s="1"/>
  <c r="C184" i="5" s="1"/>
  <c r="C193" i="5" s="1"/>
  <c r="C202" i="5" s="1"/>
  <c r="C211" i="5" s="1"/>
  <c r="C220" i="5" s="1"/>
  <c r="C229" i="5" s="1"/>
  <c r="C238" i="5" s="1"/>
  <c r="C247" i="5" s="1"/>
  <c r="C256" i="5" s="1"/>
  <c r="C265" i="5" s="1"/>
  <c r="C274" i="5" s="1"/>
  <c r="C283" i="5" s="1"/>
  <c r="C292" i="5" s="1"/>
  <c r="C301" i="5" s="1"/>
  <c r="C310" i="5" s="1"/>
  <c r="C319" i="5" s="1"/>
  <c r="C328" i="5" s="1"/>
  <c r="C337" i="5" s="1"/>
  <c r="C346" i="5" s="1"/>
  <c r="C355" i="5" s="1"/>
  <c r="C364" i="5" s="1"/>
  <c r="C373" i="5" s="1"/>
  <c r="C382" i="5" s="1"/>
  <c r="C391" i="5" s="1"/>
  <c r="C400" i="5" s="1"/>
  <c r="C409" i="5" s="1"/>
  <c r="C418" i="5" s="1"/>
  <c r="C427" i="5" s="1"/>
  <c r="C436" i="5" s="1"/>
  <c r="C445" i="5" s="1"/>
  <c r="C454" i="5" s="1"/>
  <c r="C463" i="5" s="1"/>
  <c r="C472" i="5" s="1"/>
  <c r="C481" i="5" s="1"/>
  <c r="C490" i="5" s="1"/>
  <c r="C499" i="5" s="1"/>
  <c r="C508" i="5" s="1"/>
  <c r="C517" i="5" s="1"/>
  <c r="C526" i="5" s="1"/>
  <c r="F148" i="5"/>
  <c r="G148" i="5" s="1"/>
  <c r="H148" i="5"/>
  <c r="F149" i="5"/>
  <c r="G149" i="5" s="1"/>
  <c r="H149" i="5"/>
  <c r="F150" i="5"/>
  <c r="G150" i="5"/>
  <c r="H150" i="5"/>
  <c r="F151" i="5"/>
  <c r="G151" i="5"/>
  <c r="H151" i="5"/>
  <c r="F152" i="5"/>
  <c r="G152" i="5"/>
  <c r="H152" i="5"/>
  <c r="F153" i="5"/>
  <c r="G153" i="5"/>
  <c r="H153" i="5"/>
  <c r="F154" i="5"/>
  <c r="G154" i="5"/>
  <c r="H154" i="5"/>
  <c r="F155" i="5"/>
  <c r="G155" i="5"/>
  <c r="H155" i="5"/>
  <c r="F156" i="5"/>
  <c r="G156" i="5"/>
  <c r="H156" i="5"/>
  <c r="F157" i="5"/>
  <c r="G157" i="5"/>
  <c r="H157" i="5"/>
  <c r="F158" i="5"/>
  <c r="G158" i="5"/>
  <c r="H158" i="5"/>
  <c r="F159" i="5"/>
  <c r="G159" i="5"/>
  <c r="H159" i="5"/>
  <c r="F160" i="5"/>
  <c r="G160" i="5"/>
  <c r="H160" i="5"/>
  <c r="F161" i="5"/>
  <c r="G161" i="5"/>
  <c r="H161" i="5"/>
  <c r="F162" i="5"/>
  <c r="G162" i="5"/>
  <c r="H162" i="5"/>
  <c r="F163" i="5"/>
  <c r="G163" i="5"/>
  <c r="H163" i="5"/>
  <c r="F164" i="5"/>
  <c r="G164" i="5"/>
  <c r="H164" i="5"/>
  <c r="F165" i="5"/>
  <c r="G165" i="5"/>
  <c r="H165" i="5"/>
  <c r="F166" i="5"/>
  <c r="G166" i="5"/>
  <c r="H166" i="5"/>
  <c r="F167" i="5"/>
  <c r="G167" i="5"/>
  <c r="H167" i="5"/>
  <c r="F168" i="5"/>
  <c r="G168" i="5"/>
  <c r="H168" i="5"/>
  <c r="F169" i="5"/>
  <c r="G169" i="5"/>
  <c r="H169" i="5"/>
  <c r="F170" i="5"/>
  <c r="G170" i="5"/>
  <c r="H170" i="5"/>
  <c r="F171" i="5"/>
  <c r="G171" i="5"/>
  <c r="H171" i="5"/>
  <c r="F172" i="5"/>
  <c r="G172" i="5"/>
  <c r="H172" i="5"/>
  <c r="F173" i="5"/>
  <c r="G173" i="5"/>
  <c r="H173" i="5"/>
  <c r="F174" i="5"/>
  <c r="G174" i="5"/>
  <c r="H174" i="5"/>
  <c r="F175" i="5"/>
  <c r="G175" i="5"/>
  <c r="H175" i="5"/>
  <c r="F176" i="5"/>
  <c r="G176" i="5"/>
  <c r="H176" i="5"/>
  <c r="F177" i="5"/>
  <c r="G177" i="5"/>
  <c r="H177" i="5"/>
  <c r="F178" i="5"/>
  <c r="G178" i="5"/>
  <c r="H178" i="5"/>
  <c r="F179" i="5"/>
  <c r="G179" i="5"/>
  <c r="H179" i="5"/>
  <c r="F180" i="5"/>
  <c r="G180" i="5"/>
  <c r="H180" i="5"/>
  <c r="F181" i="5"/>
  <c r="G181" i="5"/>
  <c r="H181" i="5"/>
  <c r="F182" i="5"/>
  <c r="G182" i="5"/>
  <c r="H182" i="5"/>
  <c r="F183" i="5"/>
  <c r="G183" i="5"/>
  <c r="H183" i="5"/>
  <c r="F184" i="5"/>
  <c r="G184" i="5"/>
  <c r="H184" i="5"/>
  <c r="F185" i="5"/>
  <c r="G185" i="5"/>
  <c r="H185" i="5"/>
  <c r="F186" i="5"/>
  <c r="G186" i="5"/>
  <c r="H186" i="5"/>
  <c r="F187" i="5"/>
  <c r="G187" i="5"/>
  <c r="H187" i="5"/>
  <c r="F188" i="5"/>
  <c r="G188" i="5"/>
  <c r="H188" i="5"/>
  <c r="F189" i="5"/>
  <c r="G189" i="5"/>
  <c r="H189" i="5"/>
  <c r="F190" i="5"/>
  <c r="G190" i="5"/>
  <c r="H190" i="5"/>
  <c r="F191" i="5"/>
  <c r="G191" i="5"/>
  <c r="H191" i="5"/>
  <c r="F192" i="5"/>
  <c r="G192" i="5"/>
  <c r="H192" i="5"/>
  <c r="F193" i="5"/>
  <c r="G193" i="5"/>
  <c r="H193" i="5"/>
  <c r="F194" i="5"/>
  <c r="G194" i="5"/>
  <c r="H194" i="5"/>
  <c r="F195" i="5"/>
  <c r="G195" i="5"/>
  <c r="H195" i="5"/>
  <c r="F196" i="5"/>
  <c r="G196" i="5"/>
  <c r="H196" i="5"/>
  <c r="F197" i="5"/>
  <c r="G197" i="5"/>
  <c r="H197" i="5"/>
  <c r="F198" i="5"/>
  <c r="G198" i="5"/>
  <c r="H198" i="5"/>
  <c r="F199" i="5"/>
  <c r="G199" i="5"/>
  <c r="H199" i="5"/>
  <c r="F200" i="5"/>
  <c r="G200" i="5"/>
  <c r="H200" i="5"/>
  <c r="F201" i="5"/>
  <c r="G201" i="5"/>
  <c r="H201" i="5"/>
  <c r="F202" i="5"/>
  <c r="G202" i="5"/>
  <c r="H202" i="5"/>
  <c r="F203" i="5"/>
  <c r="G203" i="5"/>
  <c r="H203" i="5"/>
  <c r="F204" i="5"/>
  <c r="G204" i="5"/>
  <c r="H204" i="5"/>
  <c r="F205" i="5"/>
  <c r="G205" i="5"/>
  <c r="H205" i="5"/>
  <c r="F206" i="5"/>
  <c r="G206" i="5"/>
  <c r="H206" i="5"/>
  <c r="F207" i="5"/>
  <c r="G207" i="5"/>
  <c r="H207" i="5"/>
  <c r="F208" i="5"/>
  <c r="G208" i="5"/>
  <c r="H208" i="5"/>
  <c r="F209" i="5"/>
  <c r="G209" i="5"/>
  <c r="H209" i="5"/>
  <c r="F210" i="5"/>
  <c r="G210" i="5"/>
  <c r="H210" i="5"/>
  <c r="F211" i="5"/>
  <c r="G211" i="5"/>
  <c r="H211" i="5"/>
  <c r="F212" i="5"/>
  <c r="G212" i="5"/>
  <c r="H212" i="5"/>
  <c r="F213" i="5"/>
  <c r="G213" i="5"/>
  <c r="H213" i="5"/>
  <c r="F214" i="5"/>
  <c r="G214" i="5"/>
  <c r="H214" i="5"/>
  <c r="F215" i="5"/>
  <c r="G215" i="5"/>
  <c r="H215" i="5"/>
  <c r="F216" i="5"/>
  <c r="G216" i="5"/>
  <c r="H216" i="5"/>
  <c r="F217" i="5"/>
  <c r="G217" i="5"/>
  <c r="H217" i="5"/>
  <c r="F218" i="5"/>
  <c r="G218" i="5"/>
  <c r="H218" i="5"/>
  <c r="F219" i="5"/>
  <c r="G219" i="5"/>
  <c r="H219" i="5"/>
  <c r="F220" i="5"/>
  <c r="G220" i="5"/>
  <c r="H220" i="5"/>
  <c r="F221" i="5"/>
  <c r="G221" i="5"/>
  <c r="H221" i="5"/>
  <c r="F222" i="5"/>
  <c r="G222" i="5"/>
  <c r="H222" i="5"/>
  <c r="F223" i="5"/>
  <c r="G223" i="5"/>
  <c r="H223" i="5"/>
  <c r="F224" i="5"/>
  <c r="G224" i="5"/>
  <c r="H224" i="5"/>
  <c r="F225" i="5"/>
  <c r="G225" i="5"/>
  <c r="H225" i="5"/>
  <c r="F226" i="5"/>
  <c r="G226" i="5"/>
  <c r="H226" i="5"/>
  <c r="F227" i="5"/>
  <c r="G227" i="5"/>
  <c r="H227" i="5"/>
  <c r="F228" i="5"/>
  <c r="G228" i="5"/>
  <c r="H228" i="5"/>
  <c r="F229" i="5"/>
  <c r="G229" i="5"/>
  <c r="H229" i="5"/>
  <c r="F230" i="5"/>
  <c r="G230" i="5"/>
  <c r="H230" i="5"/>
  <c r="F231" i="5"/>
  <c r="G231" i="5"/>
  <c r="H231" i="5"/>
  <c r="F232" i="5"/>
  <c r="G232" i="5"/>
  <c r="H232" i="5"/>
  <c r="F233" i="5"/>
  <c r="G233" i="5"/>
  <c r="H233" i="5"/>
  <c r="F234" i="5"/>
  <c r="G234" i="5"/>
  <c r="H234" i="5"/>
  <c r="F235" i="5"/>
  <c r="G235" i="5"/>
  <c r="H235" i="5"/>
  <c r="F236" i="5"/>
  <c r="G236" i="5"/>
  <c r="H236" i="5"/>
  <c r="F237" i="5"/>
  <c r="G237" i="5"/>
  <c r="H237" i="5"/>
  <c r="F238" i="5"/>
  <c r="G238" i="5"/>
  <c r="H238" i="5"/>
  <c r="F239" i="5"/>
  <c r="G239" i="5"/>
  <c r="H239" i="5"/>
  <c r="F240" i="5"/>
  <c r="G240" i="5"/>
  <c r="H240" i="5"/>
  <c r="F241" i="5"/>
  <c r="G241" i="5"/>
  <c r="H241" i="5"/>
  <c r="F242" i="5"/>
  <c r="G242" i="5"/>
  <c r="H242" i="5"/>
  <c r="F243" i="5"/>
  <c r="G243" i="5"/>
  <c r="H243" i="5"/>
  <c r="F244" i="5"/>
  <c r="G244" i="5"/>
  <c r="H244" i="5"/>
  <c r="F245" i="5"/>
  <c r="G245" i="5"/>
  <c r="H245" i="5"/>
  <c r="F246" i="5"/>
  <c r="G246" i="5"/>
  <c r="H246" i="5"/>
  <c r="F247" i="5"/>
  <c r="G247" i="5"/>
  <c r="H247" i="5"/>
  <c r="F248" i="5"/>
  <c r="G248" i="5"/>
  <c r="H248" i="5"/>
  <c r="F249" i="5"/>
  <c r="G249" i="5"/>
  <c r="H249" i="5"/>
  <c r="F250" i="5"/>
  <c r="G250" i="5"/>
  <c r="H250" i="5"/>
  <c r="F251" i="5"/>
  <c r="G251" i="5"/>
  <c r="H251" i="5"/>
  <c r="F252" i="5"/>
  <c r="G252" i="5"/>
  <c r="H252" i="5"/>
  <c r="F253" i="5"/>
  <c r="G253" i="5"/>
  <c r="H253" i="5"/>
  <c r="F254" i="5"/>
  <c r="G254" i="5"/>
  <c r="H254" i="5"/>
  <c r="F255" i="5"/>
  <c r="G255" i="5"/>
  <c r="H255" i="5"/>
  <c r="F256" i="5"/>
  <c r="G256" i="5"/>
  <c r="H256" i="5"/>
  <c r="F257" i="5"/>
  <c r="G257" i="5"/>
  <c r="H257" i="5"/>
  <c r="F258" i="5"/>
  <c r="G258" i="5"/>
  <c r="H258" i="5"/>
  <c r="F259" i="5"/>
  <c r="G259" i="5"/>
  <c r="H259" i="5"/>
  <c r="F260" i="5"/>
  <c r="G260" i="5"/>
  <c r="H260" i="5"/>
  <c r="F261" i="5"/>
  <c r="G261" i="5"/>
  <c r="H261" i="5"/>
  <c r="F262" i="5"/>
  <c r="G262" i="5"/>
  <c r="H262" i="5"/>
  <c r="F263" i="5"/>
  <c r="G263" i="5"/>
  <c r="H263" i="5"/>
  <c r="F264" i="5"/>
  <c r="G264" i="5"/>
  <c r="H264" i="5"/>
  <c r="F265" i="5"/>
  <c r="G265" i="5"/>
  <c r="H265" i="5"/>
  <c r="F266" i="5"/>
  <c r="G266" i="5"/>
  <c r="H266" i="5"/>
  <c r="F267" i="5"/>
  <c r="G267" i="5"/>
  <c r="H267" i="5"/>
  <c r="F268" i="5"/>
  <c r="G268" i="5"/>
  <c r="H268" i="5"/>
  <c r="F269" i="5"/>
  <c r="G269" i="5"/>
  <c r="H269" i="5"/>
  <c r="F270" i="5"/>
  <c r="G270" i="5"/>
  <c r="H270" i="5"/>
  <c r="F271" i="5"/>
  <c r="F272" i="5"/>
  <c r="H272" i="5" s="1"/>
  <c r="G272" i="5"/>
  <c r="F273" i="5"/>
  <c r="G273" i="5"/>
  <c r="H273" i="5"/>
  <c r="F274" i="5"/>
  <c r="G274" i="5"/>
  <c r="H274" i="5"/>
  <c r="F275" i="5"/>
  <c r="F276" i="5"/>
  <c r="H276" i="5" s="1"/>
  <c r="G276" i="5"/>
  <c r="F277" i="5"/>
  <c r="G277" i="5"/>
  <c r="H277" i="5"/>
  <c r="F278" i="5"/>
  <c r="G278" i="5"/>
  <c r="H278" i="5"/>
  <c r="F279" i="5"/>
  <c r="F280" i="5"/>
  <c r="H280" i="5" s="1"/>
  <c r="G280" i="5"/>
  <c r="F281" i="5"/>
  <c r="G281" i="5"/>
  <c r="H281" i="5"/>
  <c r="F282" i="5"/>
  <c r="G282" i="5"/>
  <c r="H282" i="5"/>
  <c r="F283" i="5"/>
  <c r="F284" i="5"/>
  <c r="H284" i="5" s="1"/>
  <c r="G284" i="5"/>
  <c r="F285" i="5"/>
  <c r="G285" i="5"/>
  <c r="H285" i="5"/>
  <c r="F286" i="5"/>
  <c r="G286" i="5"/>
  <c r="H286" i="5"/>
  <c r="F287" i="5"/>
  <c r="F288" i="5"/>
  <c r="H288" i="5" s="1"/>
  <c r="G288" i="5"/>
  <c r="F289" i="5"/>
  <c r="G289" i="5"/>
  <c r="H289" i="5"/>
  <c r="F290" i="5"/>
  <c r="G290" i="5"/>
  <c r="H290" i="5"/>
  <c r="F291" i="5"/>
  <c r="F292" i="5"/>
  <c r="H292" i="5" s="1"/>
  <c r="G292" i="5"/>
  <c r="F293" i="5"/>
  <c r="G293" i="5"/>
  <c r="H293" i="5"/>
  <c r="F294" i="5"/>
  <c r="G294" i="5"/>
  <c r="H294" i="5"/>
  <c r="F295" i="5"/>
  <c r="F296" i="5"/>
  <c r="H296" i="5" s="1"/>
  <c r="G296" i="5"/>
  <c r="F297" i="5"/>
  <c r="G297" i="5"/>
  <c r="H297" i="5"/>
  <c r="F298" i="5"/>
  <c r="G298" i="5"/>
  <c r="H298" i="5"/>
  <c r="F299" i="5"/>
  <c r="F300" i="5"/>
  <c r="H300" i="5" s="1"/>
  <c r="G300" i="5"/>
  <c r="F301" i="5"/>
  <c r="G301" i="5"/>
  <c r="H301" i="5"/>
  <c r="F302" i="5"/>
  <c r="G302" i="5"/>
  <c r="H302" i="5"/>
  <c r="F303" i="5"/>
  <c r="G303" i="5"/>
  <c r="H303" i="5"/>
  <c r="C304" i="5"/>
  <c r="F304" i="5"/>
  <c r="G304" i="5"/>
  <c r="H304" i="5"/>
  <c r="F305" i="5"/>
  <c r="G305" i="5"/>
  <c r="H305" i="5"/>
  <c r="C306" i="5"/>
  <c r="F306" i="5"/>
  <c r="G306" i="5"/>
  <c r="H306" i="5"/>
  <c r="C307" i="5"/>
  <c r="F307" i="5"/>
  <c r="G307" i="5"/>
  <c r="H307" i="5"/>
  <c r="F308" i="5"/>
  <c r="G308" i="5"/>
  <c r="H308" i="5"/>
  <c r="F309" i="5"/>
  <c r="G309" i="5"/>
  <c r="H309" i="5"/>
  <c r="F310" i="5"/>
  <c r="G310" i="5"/>
  <c r="H310" i="5"/>
  <c r="F311" i="5"/>
  <c r="G311" i="5"/>
  <c r="H311" i="5"/>
  <c r="F312" i="5"/>
  <c r="G312" i="5"/>
  <c r="H312" i="5"/>
  <c r="C313" i="5"/>
  <c r="F313" i="5"/>
  <c r="G313" i="5"/>
  <c r="H313" i="5"/>
  <c r="F314" i="5"/>
  <c r="G314" i="5"/>
  <c r="H314" i="5"/>
  <c r="C315" i="5"/>
  <c r="F315" i="5"/>
  <c r="G315" i="5"/>
  <c r="H315" i="5"/>
  <c r="C316" i="5"/>
  <c r="F316" i="5"/>
  <c r="G316" i="5"/>
  <c r="H316" i="5"/>
  <c r="F317" i="5"/>
  <c r="G317" i="5"/>
  <c r="H317" i="5"/>
  <c r="F318" i="5"/>
  <c r="G318" i="5"/>
  <c r="H318" i="5"/>
  <c r="F319" i="5"/>
  <c r="G319" i="5"/>
  <c r="H319" i="5"/>
  <c r="F320" i="5"/>
  <c r="G320" i="5"/>
  <c r="H320" i="5"/>
  <c r="F321" i="5"/>
  <c r="G321" i="5"/>
  <c r="H321" i="5"/>
  <c r="C322" i="5"/>
  <c r="F322" i="5"/>
  <c r="G322" i="5"/>
  <c r="H322" i="5"/>
  <c r="F323" i="5"/>
  <c r="G323" i="5"/>
  <c r="H323" i="5"/>
  <c r="C324" i="5"/>
  <c r="F324" i="5"/>
  <c r="G324" i="5"/>
  <c r="H324" i="5"/>
  <c r="C325" i="5"/>
  <c r="F325" i="5"/>
  <c r="G325" i="5"/>
  <c r="H325" i="5"/>
  <c r="F326" i="5"/>
  <c r="G326" i="5"/>
  <c r="H326" i="5"/>
  <c r="F327" i="5"/>
  <c r="G327" i="5"/>
  <c r="H327" i="5"/>
  <c r="F328" i="5"/>
  <c r="G328" i="5"/>
  <c r="H328" i="5"/>
  <c r="F329" i="5"/>
  <c r="G329" i="5"/>
  <c r="H329" i="5"/>
  <c r="F330" i="5"/>
  <c r="G330" i="5"/>
  <c r="H330" i="5"/>
  <c r="C331" i="5"/>
  <c r="F331" i="5"/>
  <c r="G331" i="5"/>
  <c r="H331" i="5"/>
  <c r="F332" i="5"/>
  <c r="G332" i="5"/>
  <c r="H332" i="5"/>
  <c r="C333" i="5"/>
  <c r="F333" i="5"/>
  <c r="G333" i="5"/>
  <c r="H333" i="5"/>
  <c r="C334" i="5"/>
  <c r="F334" i="5"/>
  <c r="G334" i="5"/>
  <c r="H334" i="5"/>
  <c r="F335" i="5"/>
  <c r="G335" i="5"/>
  <c r="H335" i="5"/>
  <c r="F336" i="5"/>
  <c r="G336" i="5"/>
  <c r="H336" i="5"/>
  <c r="F337" i="5"/>
  <c r="G337" i="5"/>
  <c r="H337" i="5"/>
  <c r="F338" i="5"/>
  <c r="G338" i="5"/>
  <c r="H338" i="5"/>
  <c r="F339" i="5"/>
  <c r="G339" i="5"/>
  <c r="H339" i="5"/>
  <c r="C340" i="5"/>
  <c r="F340" i="5"/>
  <c r="G340" i="5"/>
  <c r="H340" i="5"/>
  <c r="F341" i="5"/>
  <c r="G341" i="5"/>
  <c r="H341" i="5"/>
  <c r="C342" i="5"/>
  <c r="F342" i="5"/>
  <c r="G342" i="5"/>
  <c r="H342" i="5"/>
  <c r="C343" i="5"/>
  <c r="F343" i="5"/>
  <c r="G343" i="5"/>
  <c r="H343" i="5"/>
  <c r="F344" i="5"/>
  <c r="G344" i="5"/>
  <c r="H344" i="5"/>
  <c r="F345" i="5"/>
  <c r="G345" i="5"/>
  <c r="H345" i="5"/>
  <c r="F346" i="5"/>
  <c r="G346" i="5"/>
  <c r="H346" i="5"/>
  <c r="F347" i="5"/>
  <c r="G347" i="5"/>
  <c r="H347" i="5"/>
  <c r="F348" i="5"/>
  <c r="G348" i="5"/>
  <c r="H348" i="5"/>
  <c r="C349" i="5"/>
  <c r="F349" i="5"/>
  <c r="G349" i="5"/>
  <c r="H349" i="5"/>
  <c r="F350" i="5"/>
  <c r="G350" i="5"/>
  <c r="H350" i="5"/>
  <c r="C351" i="5"/>
  <c r="F351" i="5"/>
  <c r="G351" i="5"/>
  <c r="H351" i="5"/>
  <c r="C352" i="5"/>
  <c r="F352" i="5"/>
  <c r="G352" i="5"/>
  <c r="H352" i="5"/>
  <c r="F353" i="5"/>
  <c r="G353" i="5"/>
  <c r="H353" i="5"/>
  <c r="F354" i="5"/>
  <c r="G354" i="5"/>
  <c r="H354" i="5"/>
  <c r="F355" i="5"/>
  <c r="G355" i="5"/>
  <c r="H355" i="5"/>
  <c r="F356" i="5"/>
  <c r="G356" i="5"/>
  <c r="H356" i="5"/>
  <c r="F357" i="5"/>
  <c r="G357" i="5"/>
  <c r="H357" i="5"/>
  <c r="C358" i="5"/>
  <c r="F358" i="5"/>
  <c r="G358" i="5"/>
  <c r="H358" i="5"/>
  <c r="F359" i="5"/>
  <c r="G359" i="5"/>
  <c r="H359" i="5"/>
  <c r="C360" i="5"/>
  <c r="F360" i="5"/>
  <c r="G360" i="5"/>
  <c r="H360" i="5"/>
  <c r="C361" i="5"/>
  <c r="F361" i="5"/>
  <c r="G361" i="5"/>
  <c r="H361" i="5"/>
  <c r="F362" i="5"/>
  <c r="G362" i="5"/>
  <c r="H362" i="5"/>
  <c r="F363" i="5"/>
  <c r="G363" i="5"/>
  <c r="H363" i="5"/>
  <c r="F364" i="5"/>
  <c r="G364" i="5"/>
  <c r="H364" i="5"/>
  <c r="F365" i="5"/>
  <c r="G365" i="5"/>
  <c r="H365" i="5"/>
  <c r="F366" i="5"/>
  <c r="G366" i="5"/>
  <c r="H366" i="5"/>
  <c r="C367" i="5"/>
  <c r="F367" i="5"/>
  <c r="G367" i="5"/>
  <c r="H367" i="5"/>
  <c r="F368" i="5"/>
  <c r="G368" i="5"/>
  <c r="H368" i="5"/>
  <c r="C369" i="5"/>
  <c r="F369" i="5"/>
  <c r="G369" i="5"/>
  <c r="H369" i="5"/>
  <c r="C370" i="5"/>
  <c r="F370" i="5"/>
  <c r="G370" i="5"/>
  <c r="H370" i="5"/>
  <c r="F371" i="5"/>
  <c r="G371" i="5"/>
  <c r="H371" i="5"/>
  <c r="F372" i="5"/>
  <c r="G372" i="5"/>
  <c r="H372" i="5"/>
  <c r="F373" i="5"/>
  <c r="G373" i="5"/>
  <c r="H373" i="5"/>
  <c r="F374" i="5"/>
  <c r="G374" i="5"/>
  <c r="H374" i="5"/>
  <c r="F375" i="5"/>
  <c r="G375" i="5"/>
  <c r="H375" i="5"/>
  <c r="C376" i="5"/>
  <c r="F376" i="5"/>
  <c r="G376" i="5"/>
  <c r="H376" i="5"/>
  <c r="F377" i="5"/>
  <c r="G377" i="5"/>
  <c r="H377" i="5"/>
  <c r="C378" i="5"/>
  <c r="F378" i="5"/>
  <c r="G378" i="5"/>
  <c r="H378" i="5"/>
  <c r="C379" i="5"/>
  <c r="F379" i="5"/>
  <c r="G379" i="5"/>
  <c r="H379" i="5"/>
  <c r="F380" i="5"/>
  <c r="G380" i="5"/>
  <c r="H380" i="5"/>
  <c r="F381" i="5"/>
  <c r="G381" i="5"/>
  <c r="H381" i="5"/>
  <c r="F382" i="5"/>
  <c r="G382" i="5"/>
  <c r="H382" i="5"/>
  <c r="F383" i="5"/>
  <c r="G383" i="5"/>
  <c r="H383" i="5"/>
  <c r="F384" i="5"/>
  <c r="G384" i="5"/>
  <c r="H384" i="5"/>
  <c r="C385" i="5"/>
  <c r="F385" i="5"/>
  <c r="G385" i="5"/>
  <c r="H385" i="5"/>
  <c r="F386" i="5"/>
  <c r="G386" i="5"/>
  <c r="H386" i="5"/>
  <c r="C387" i="5"/>
  <c r="F387" i="5"/>
  <c r="G387" i="5"/>
  <c r="H387" i="5"/>
  <c r="C388" i="5"/>
  <c r="F388" i="5"/>
  <c r="G388" i="5"/>
  <c r="H388" i="5"/>
  <c r="F389" i="5"/>
  <c r="G389" i="5"/>
  <c r="H389" i="5"/>
  <c r="F390" i="5"/>
  <c r="G390" i="5"/>
  <c r="H390" i="5"/>
  <c r="F391" i="5"/>
  <c r="G391" i="5"/>
  <c r="H391" i="5"/>
  <c r="F392" i="5"/>
  <c r="G392" i="5"/>
  <c r="H392" i="5"/>
  <c r="F393" i="5"/>
  <c r="G393" i="5"/>
  <c r="H393" i="5"/>
  <c r="C394" i="5"/>
  <c r="F394" i="5"/>
  <c r="G394" i="5"/>
  <c r="H394" i="5"/>
  <c r="F395" i="5"/>
  <c r="G395" i="5"/>
  <c r="H395" i="5"/>
  <c r="C396" i="5"/>
  <c r="F396" i="5"/>
  <c r="G396" i="5"/>
  <c r="H396" i="5"/>
  <c r="C397" i="5"/>
  <c r="F397" i="5"/>
  <c r="G397" i="5"/>
  <c r="H397" i="5"/>
  <c r="F398" i="5"/>
  <c r="G398" i="5"/>
  <c r="H398" i="5"/>
  <c r="F399" i="5"/>
  <c r="G399" i="5"/>
  <c r="H399" i="5"/>
  <c r="F400" i="5"/>
  <c r="G400" i="5"/>
  <c r="H400" i="5"/>
  <c r="F401" i="5"/>
  <c r="G401" i="5"/>
  <c r="H401" i="5"/>
  <c r="F402" i="5"/>
  <c r="G402" i="5"/>
  <c r="H402" i="5"/>
  <c r="C403" i="5"/>
  <c r="F403" i="5"/>
  <c r="G403" i="5"/>
  <c r="H403" i="5"/>
  <c r="F404" i="5"/>
  <c r="G404" i="5"/>
  <c r="H404" i="5"/>
  <c r="C405" i="5"/>
  <c r="F405" i="5"/>
  <c r="G405" i="5"/>
  <c r="H405" i="5"/>
  <c r="C406" i="5"/>
  <c r="F406" i="5"/>
  <c r="G406" i="5"/>
  <c r="H406" i="5"/>
  <c r="F407" i="5"/>
  <c r="G407" i="5"/>
  <c r="H407" i="5"/>
  <c r="F408" i="5"/>
  <c r="G408" i="5"/>
  <c r="H408" i="5"/>
  <c r="F409" i="5"/>
  <c r="G409" i="5"/>
  <c r="H409" i="5"/>
  <c r="F410" i="5"/>
  <c r="G410" i="5"/>
  <c r="H410" i="5"/>
  <c r="F411" i="5"/>
  <c r="G411" i="5"/>
  <c r="H411" i="5"/>
  <c r="C412" i="5"/>
  <c r="F412" i="5"/>
  <c r="G412" i="5"/>
  <c r="H412" i="5"/>
  <c r="F413" i="5"/>
  <c r="G413" i="5"/>
  <c r="H413" i="5"/>
  <c r="C414" i="5"/>
  <c r="F414" i="5"/>
  <c r="G414" i="5"/>
  <c r="H414" i="5"/>
  <c r="C415" i="5"/>
  <c r="F415" i="5"/>
  <c r="G415" i="5"/>
  <c r="H415" i="5"/>
  <c r="F416" i="5"/>
  <c r="G416" i="5"/>
  <c r="H416" i="5"/>
  <c r="F417" i="5"/>
  <c r="G417" i="5"/>
  <c r="H417" i="5"/>
  <c r="F418" i="5"/>
  <c r="G418" i="5"/>
  <c r="H418" i="5"/>
  <c r="F419" i="5"/>
  <c r="G419" i="5"/>
  <c r="H419" i="5"/>
  <c r="F420" i="5"/>
  <c r="G420" i="5"/>
  <c r="H420" i="5"/>
  <c r="C421" i="5"/>
  <c r="F421" i="5"/>
  <c r="G421" i="5"/>
  <c r="H421" i="5"/>
  <c r="F422" i="5"/>
  <c r="G422" i="5"/>
  <c r="H422" i="5"/>
  <c r="C423" i="5"/>
  <c r="F423" i="5"/>
  <c r="G423" i="5"/>
  <c r="H423" i="5"/>
  <c r="C424" i="5"/>
  <c r="F424" i="5"/>
  <c r="G424" i="5"/>
  <c r="H424" i="5"/>
  <c r="F425" i="5"/>
  <c r="G425" i="5"/>
  <c r="H425" i="5"/>
  <c r="F426" i="5"/>
  <c r="G426" i="5"/>
  <c r="H426" i="5"/>
  <c r="F427" i="5"/>
  <c r="G427" i="5"/>
  <c r="H427" i="5"/>
  <c r="F428" i="5"/>
  <c r="G428" i="5"/>
  <c r="H428" i="5"/>
  <c r="F429" i="5"/>
  <c r="G429" i="5"/>
  <c r="H429" i="5"/>
  <c r="C430" i="5"/>
  <c r="F430" i="5"/>
  <c r="G430" i="5"/>
  <c r="H430" i="5"/>
  <c r="F431" i="5"/>
  <c r="G431" i="5"/>
  <c r="H431" i="5"/>
  <c r="C432" i="5"/>
  <c r="F432" i="5"/>
  <c r="G432" i="5"/>
  <c r="H432" i="5"/>
  <c r="C433" i="5"/>
  <c r="F433" i="5"/>
  <c r="G433" i="5"/>
  <c r="H433" i="5"/>
  <c r="F434" i="5"/>
  <c r="G434" i="5"/>
  <c r="H434" i="5"/>
  <c r="F435" i="5"/>
  <c r="G435" i="5"/>
  <c r="H435" i="5"/>
  <c r="F436" i="5"/>
  <c r="G436" i="5"/>
  <c r="H436" i="5"/>
  <c r="F437" i="5"/>
  <c r="G437" i="5"/>
  <c r="H437" i="5"/>
  <c r="F438" i="5"/>
  <c r="G438" i="5"/>
  <c r="H438" i="5"/>
  <c r="C439" i="5"/>
  <c r="F439" i="5"/>
  <c r="G439" i="5"/>
  <c r="H439" i="5"/>
  <c r="F440" i="5"/>
  <c r="G440" i="5"/>
  <c r="H440" i="5"/>
  <c r="C441" i="5"/>
  <c r="F441" i="5"/>
  <c r="G441" i="5"/>
  <c r="H441" i="5"/>
  <c r="C442" i="5"/>
  <c r="F442" i="5"/>
  <c r="G442" i="5"/>
  <c r="H442" i="5"/>
  <c r="F443" i="5"/>
  <c r="G443" i="5"/>
  <c r="H443" i="5"/>
  <c r="F444" i="5"/>
  <c r="G444" i="5"/>
  <c r="H444" i="5"/>
  <c r="F445" i="5"/>
  <c r="G445" i="5"/>
  <c r="H445" i="5"/>
  <c r="F446" i="5"/>
  <c r="G446" i="5"/>
  <c r="H446" i="5"/>
  <c r="F447" i="5"/>
  <c r="G447" i="5"/>
  <c r="H447" i="5"/>
  <c r="C448" i="5"/>
  <c r="F448" i="5"/>
  <c r="G448" i="5"/>
  <c r="H448" i="5"/>
  <c r="F449" i="5"/>
  <c r="G449" i="5"/>
  <c r="H449" i="5"/>
  <c r="C450" i="5"/>
  <c r="F450" i="5"/>
  <c r="G450" i="5"/>
  <c r="H450" i="5"/>
  <c r="C451" i="5"/>
  <c r="F451" i="5"/>
  <c r="G451" i="5"/>
  <c r="H451" i="5"/>
  <c r="F452" i="5"/>
  <c r="G452" i="5"/>
  <c r="H452" i="5"/>
  <c r="F453" i="5"/>
  <c r="G453" i="5"/>
  <c r="H453" i="5"/>
  <c r="F454" i="5"/>
  <c r="G454" i="5"/>
  <c r="H454" i="5"/>
  <c r="F455" i="5"/>
  <c r="G455" i="5"/>
  <c r="H455" i="5"/>
  <c r="F456" i="5"/>
  <c r="G456" i="5"/>
  <c r="H456" i="5"/>
  <c r="C457" i="5"/>
  <c r="F457" i="5"/>
  <c r="G457" i="5"/>
  <c r="H457" i="5"/>
  <c r="F458" i="5"/>
  <c r="G458" i="5"/>
  <c r="H458" i="5"/>
  <c r="C459" i="5"/>
  <c r="F459" i="5"/>
  <c r="G459" i="5"/>
  <c r="H459" i="5"/>
  <c r="C460" i="5"/>
  <c r="F460" i="5"/>
  <c r="G460" i="5"/>
  <c r="H460" i="5"/>
  <c r="F461" i="5"/>
  <c r="G461" i="5"/>
  <c r="H461" i="5"/>
  <c r="F462" i="5"/>
  <c r="G462" i="5"/>
  <c r="H462" i="5"/>
  <c r="F463" i="5"/>
  <c r="G463" i="5"/>
  <c r="H463" i="5"/>
  <c r="F464" i="5"/>
  <c r="G464" i="5"/>
  <c r="H464" i="5"/>
  <c r="F465" i="5"/>
  <c r="G465" i="5"/>
  <c r="H465" i="5"/>
  <c r="C466" i="5"/>
  <c r="F466" i="5"/>
  <c r="G466" i="5"/>
  <c r="H466" i="5"/>
  <c r="F467" i="5"/>
  <c r="G467" i="5"/>
  <c r="H467" i="5"/>
  <c r="C468" i="5"/>
  <c r="F468" i="5"/>
  <c r="G468" i="5"/>
  <c r="H468" i="5"/>
  <c r="C469" i="5"/>
  <c r="F469" i="5"/>
  <c r="G469" i="5"/>
  <c r="H469" i="5"/>
  <c r="F470" i="5"/>
  <c r="G470" i="5"/>
  <c r="H470" i="5"/>
  <c r="F471" i="5"/>
  <c r="G471" i="5"/>
  <c r="H471" i="5"/>
  <c r="F472" i="5"/>
  <c r="G472" i="5"/>
  <c r="H472" i="5"/>
  <c r="F473" i="5"/>
  <c r="G473" i="5"/>
  <c r="H473" i="5"/>
  <c r="F474" i="5"/>
  <c r="G474" i="5"/>
  <c r="H474" i="5"/>
  <c r="C475" i="5"/>
  <c r="F475" i="5"/>
  <c r="G475" i="5"/>
  <c r="H475" i="5"/>
  <c r="F476" i="5"/>
  <c r="G476" i="5"/>
  <c r="H476" i="5"/>
  <c r="C477" i="5"/>
  <c r="F477" i="5"/>
  <c r="G477" i="5"/>
  <c r="H477" i="5"/>
  <c r="C478" i="5"/>
  <c r="F478" i="5"/>
  <c r="G478" i="5"/>
  <c r="H478" i="5"/>
  <c r="F479" i="5"/>
  <c r="G479" i="5"/>
  <c r="H479" i="5"/>
  <c r="F480" i="5"/>
  <c r="G480" i="5"/>
  <c r="H480" i="5"/>
  <c r="F481" i="5"/>
  <c r="G481" i="5"/>
  <c r="H481" i="5"/>
  <c r="F482" i="5"/>
  <c r="G482" i="5"/>
  <c r="H482" i="5"/>
  <c r="F483" i="5"/>
  <c r="G483" i="5"/>
  <c r="H483" i="5"/>
  <c r="C484" i="5"/>
  <c r="F484" i="5"/>
  <c r="G484" i="5"/>
  <c r="H484" i="5"/>
  <c r="F485" i="5"/>
  <c r="G485" i="5"/>
  <c r="H485" i="5"/>
  <c r="C486" i="5"/>
  <c r="F486" i="5"/>
  <c r="G486" i="5"/>
  <c r="H486" i="5"/>
  <c r="C487" i="5"/>
  <c r="F487" i="5"/>
  <c r="G487" i="5"/>
  <c r="H487" i="5"/>
  <c r="F488" i="5"/>
  <c r="G488" i="5"/>
  <c r="H488" i="5"/>
  <c r="F489" i="5"/>
  <c r="G489" i="5"/>
  <c r="H489" i="5"/>
  <c r="F490" i="5"/>
  <c r="G490" i="5"/>
  <c r="H490" i="5"/>
  <c r="F491" i="5"/>
  <c r="G491" i="5"/>
  <c r="H491" i="5"/>
  <c r="F492" i="5"/>
  <c r="G492" i="5"/>
  <c r="H492" i="5"/>
  <c r="C493" i="5"/>
  <c r="F493" i="5"/>
  <c r="G493" i="5"/>
  <c r="H493" i="5"/>
  <c r="F494" i="5"/>
  <c r="G494" i="5"/>
  <c r="H494" i="5"/>
  <c r="C495" i="5"/>
  <c r="F495" i="5"/>
  <c r="G495" i="5"/>
  <c r="H495" i="5"/>
  <c r="C496" i="5"/>
  <c r="F496" i="5"/>
  <c r="G496" i="5"/>
  <c r="H496" i="5"/>
  <c r="F497" i="5"/>
  <c r="G497" i="5"/>
  <c r="H497" i="5"/>
  <c r="F498" i="5"/>
  <c r="G498" i="5"/>
  <c r="H498" i="5"/>
  <c r="F499" i="5"/>
  <c r="G499" i="5"/>
  <c r="H499" i="5"/>
  <c r="F500" i="5"/>
  <c r="G500" i="5"/>
  <c r="H500" i="5"/>
  <c r="F501" i="5"/>
  <c r="G501" i="5"/>
  <c r="H501" i="5"/>
  <c r="C502" i="5"/>
  <c r="F502" i="5"/>
  <c r="G502" i="5"/>
  <c r="H502" i="5"/>
  <c r="F503" i="5"/>
  <c r="G503" i="5"/>
  <c r="H503" i="5"/>
  <c r="C504" i="5"/>
  <c r="F504" i="5"/>
  <c r="G504" i="5"/>
  <c r="H504" i="5"/>
  <c r="C505" i="5"/>
  <c r="F505" i="5"/>
  <c r="G505" i="5"/>
  <c r="H505" i="5"/>
  <c r="F506" i="5"/>
  <c r="G506" i="5"/>
  <c r="H506" i="5"/>
  <c r="F507" i="5"/>
  <c r="G507" i="5"/>
  <c r="H507" i="5"/>
  <c r="F508" i="5"/>
  <c r="G508" i="5"/>
  <c r="H508" i="5"/>
  <c r="F509" i="5"/>
  <c r="G509" i="5"/>
  <c r="H509" i="5"/>
  <c r="F510" i="5"/>
  <c r="G510" i="5"/>
  <c r="H510" i="5"/>
  <c r="C511" i="5"/>
  <c r="F511" i="5"/>
  <c r="G511" i="5"/>
  <c r="H511" i="5"/>
  <c r="F512" i="5"/>
  <c r="G512" i="5"/>
  <c r="H512" i="5"/>
  <c r="C513" i="5"/>
  <c r="F513" i="5"/>
  <c r="G513" i="5"/>
  <c r="H513" i="5"/>
  <c r="C514" i="5"/>
  <c r="F514" i="5"/>
  <c r="G514" i="5"/>
  <c r="H514" i="5"/>
  <c r="F515" i="5"/>
  <c r="G515" i="5"/>
  <c r="H515" i="5"/>
  <c r="F516" i="5"/>
  <c r="G516" i="5"/>
  <c r="H516" i="5"/>
  <c r="F517" i="5"/>
  <c r="G517" i="5"/>
  <c r="H517" i="5"/>
  <c r="F518" i="5"/>
  <c r="G518" i="5"/>
  <c r="H518" i="5"/>
  <c r="F519" i="5"/>
  <c r="G519" i="5"/>
  <c r="H519" i="5"/>
  <c r="C520" i="5"/>
  <c r="F520" i="5"/>
  <c r="G520" i="5"/>
  <c r="H520" i="5"/>
  <c r="F521" i="5"/>
  <c r="G521" i="5"/>
  <c r="H521" i="5"/>
  <c r="C522" i="5"/>
  <c r="F522" i="5"/>
  <c r="G522" i="5"/>
  <c r="H522" i="5"/>
  <c r="C523" i="5"/>
  <c r="F523" i="5"/>
  <c r="G523" i="5"/>
  <c r="H523" i="5"/>
  <c r="F524" i="5"/>
  <c r="G524" i="5"/>
  <c r="H524" i="5"/>
  <c r="F525" i="5"/>
  <c r="G525" i="5"/>
  <c r="H525" i="5"/>
  <c r="F526" i="5"/>
  <c r="G526" i="5"/>
  <c r="H526" i="5"/>
  <c r="F527" i="5"/>
  <c r="G527" i="5"/>
  <c r="H527" i="5"/>
  <c r="F528" i="5"/>
  <c r="G528" i="5"/>
  <c r="H528" i="5"/>
  <c r="C529" i="5"/>
  <c r="F529" i="5"/>
  <c r="F530" i="5"/>
  <c r="C531" i="5"/>
  <c r="F531" i="5"/>
  <c r="C532" i="5"/>
  <c r="F532" i="5"/>
  <c r="C533" i="5"/>
  <c r="F533" i="5"/>
  <c r="F534" i="5"/>
  <c r="C535" i="5"/>
  <c r="F535" i="5"/>
  <c r="F536" i="5"/>
  <c r="F537" i="5"/>
  <c r="C538" i="5"/>
  <c r="F538" i="5"/>
  <c r="F539" i="5"/>
  <c r="C540" i="5"/>
  <c r="F540" i="5"/>
  <c r="C541" i="5"/>
  <c r="F541" i="5"/>
  <c r="C542" i="5"/>
  <c r="F542" i="5"/>
  <c r="F543" i="5"/>
  <c r="C544" i="5"/>
  <c r="F544" i="5"/>
  <c r="F545" i="5"/>
  <c r="F546" i="5"/>
  <c r="C547" i="5"/>
  <c r="F547" i="5"/>
  <c r="F548" i="5"/>
  <c r="C549" i="5"/>
  <c r="F549" i="5"/>
  <c r="C550" i="5"/>
  <c r="F550" i="5"/>
  <c r="C551" i="5"/>
  <c r="F551" i="5"/>
  <c r="F552" i="5"/>
  <c r="C553" i="5"/>
  <c r="F553" i="5"/>
  <c r="F554" i="5"/>
  <c r="F555" i="5"/>
  <c r="C556" i="5"/>
  <c r="F556" i="5"/>
  <c r="F557" i="5"/>
  <c r="C558" i="5"/>
  <c r="F558" i="5"/>
  <c r="C559" i="5"/>
  <c r="F559" i="5"/>
  <c r="C560" i="5"/>
  <c r="F560" i="5"/>
  <c r="F561" i="5"/>
  <c r="C562" i="5"/>
  <c r="F562" i="5"/>
  <c r="F563" i="5"/>
  <c r="F564" i="5"/>
  <c r="C565" i="5"/>
  <c r="F565" i="5"/>
  <c r="F566" i="5"/>
  <c r="C567" i="5"/>
  <c r="F567" i="5"/>
  <c r="C568" i="5"/>
  <c r="F568" i="5"/>
  <c r="C569" i="5"/>
  <c r="F569" i="5"/>
  <c r="F570" i="5"/>
  <c r="C571" i="5"/>
  <c r="F571" i="5"/>
  <c r="F572" i="5"/>
  <c r="F573" i="5"/>
  <c r="C574" i="5"/>
  <c r="F574" i="5"/>
  <c r="F575" i="5"/>
  <c r="C576" i="5"/>
  <c r="F576" i="5"/>
  <c r="C577" i="5"/>
  <c r="F577" i="5"/>
  <c r="C578" i="5"/>
  <c r="F578" i="5"/>
  <c r="F579" i="5"/>
  <c r="C580" i="5"/>
  <c r="F580" i="5"/>
  <c r="F581" i="5"/>
  <c r="F582" i="5"/>
  <c r="C583" i="5"/>
  <c r="F583" i="5"/>
  <c r="F584" i="5"/>
  <c r="C585" i="5"/>
  <c r="F585" i="5"/>
  <c r="C586" i="5"/>
  <c r="F586" i="5"/>
  <c r="C587" i="5"/>
  <c r="F587" i="5"/>
  <c r="F588" i="5"/>
  <c r="C589" i="5"/>
  <c r="F589" i="5"/>
  <c r="F590" i="5"/>
  <c r="F591" i="5"/>
  <c r="G591" i="5" s="1"/>
  <c r="H591" i="5"/>
  <c r="C592" i="5"/>
  <c r="F592" i="5"/>
  <c r="G592" i="5" s="1"/>
  <c r="H592" i="5"/>
  <c r="F593" i="5"/>
  <c r="G593" i="5" s="1"/>
  <c r="H593" i="5"/>
  <c r="C594" i="5"/>
  <c r="F594" i="5"/>
  <c r="G594" i="5" s="1"/>
  <c r="H594" i="5"/>
  <c r="C595" i="5"/>
  <c r="F595" i="5"/>
  <c r="G595" i="5" s="1"/>
  <c r="H595" i="5"/>
  <c r="C596" i="5"/>
  <c r="F596" i="5"/>
  <c r="F597" i="5"/>
  <c r="G597" i="5" s="1"/>
  <c r="H597" i="5"/>
  <c r="C598" i="5"/>
  <c r="F598" i="5"/>
  <c r="G598" i="5" s="1"/>
  <c r="H598" i="5"/>
  <c r="F599" i="5"/>
  <c r="G599" i="5" s="1"/>
  <c r="H599" i="5"/>
  <c r="F600" i="5"/>
  <c r="G600" i="5" s="1"/>
  <c r="H600" i="5"/>
  <c r="C601" i="5"/>
  <c r="F601" i="5"/>
  <c r="F602" i="5"/>
  <c r="G602" i="5" s="1"/>
  <c r="H602" i="5"/>
  <c r="C603" i="5"/>
  <c r="F603" i="5"/>
  <c r="G603" i="5" s="1"/>
  <c r="H603" i="5"/>
  <c r="C604" i="5"/>
  <c r="F604" i="5"/>
  <c r="C605" i="5"/>
  <c r="F605" i="5"/>
  <c r="G605" i="5" s="1"/>
  <c r="H605" i="5"/>
  <c r="F606" i="5"/>
  <c r="G606" i="5" s="1"/>
  <c r="H606" i="5"/>
  <c r="C607" i="5"/>
  <c r="F607" i="5"/>
  <c r="F608" i="5"/>
  <c r="G608" i="5" s="1"/>
  <c r="H608" i="5"/>
  <c r="F609" i="5"/>
  <c r="C610" i="5"/>
  <c r="F610" i="5"/>
  <c r="G610" i="5" s="1"/>
  <c r="H610" i="5"/>
  <c r="F611" i="5"/>
  <c r="G611" i="5" s="1"/>
  <c r="C612" i="5"/>
  <c r="F612" i="5"/>
  <c r="C613" i="5"/>
  <c r="F613" i="5"/>
  <c r="G613" i="5" s="1"/>
  <c r="H613" i="5"/>
  <c r="C614" i="5"/>
  <c r="F614" i="5"/>
  <c r="G614" i="5" s="1"/>
  <c r="H614" i="5"/>
  <c r="F615" i="5"/>
  <c r="C616" i="5"/>
  <c r="F616" i="5"/>
  <c r="G616" i="5" s="1"/>
  <c r="H616" i="5"/>
  <c r="F617" i="5"/>
  <c r="G617" i="5" s="1"/>
  <c r="F618" i="5"/>
  <c r="G618" i="5" s="1"/>
  <c r="H618" i="5"/>
  <c r="C619" i="5"/>
  <c r="F619" i="5"/>
  <c r="G619" i="5" s="1"/>
  <c r="H619" i="5"/>
  <c r="F620" i="5"/>
  <c r="C621" i="5"/>
  <c r="F621" i="5"/>
  <c r="G621" i="5" s="1"/>
  <c r="H621" i="5"/>
  <c r="C622" i="5"/>
  <c r="F622" i="5"/>
  <c r="G622" i="5" s="1"/>
  <c r="H622" i="5"/>
  <c r="C623" i="5"/>
  <c r="F623" i="5"/>
  <c r="G623" i="5" s="1"/>
  <c r="F624" i="5"/>
  <c r="G624" i="5" s="1"/>
  <c r="H624" i="5"/>
  <c r="C625" i="5"/>
  <c r="F625" i="5"/>
  <c r="G625" i="5" s="1"/>
  <c r="H625" i="5"/>
  <c r="F626" i="5"/>
  <c r="F627" i="5"/>
  <c r="G627" i="5" s="1"/>
  <c r="H627" i="5"/>
  <c r="C628" i="5"/>
  <c r="F628" i="5"/>
  <c r="G628" i="5" s="1"/>
  <c r="F629" i="5"/>
  <c r="G629" i="5" s="1"/>
  <c r="H629" i="5"/>
  <c r="C630" i="5"/>
  <c r="F630" i="5"/>
  <c r="G630" i="5" s="1"/>
  <c r="H630" i="5"/>
  <c r="C631" i="5"/>
  <c r="F631" i="5"/>
  <c r="G631" i="5" s="1"/>
  <c r="C632" i="5"/>
  <c r="F632" i="5"/>
  <c r="F633" i="5"/>
  <c r="G633" i="5" s="1"/>
  <c r="H633" i="5"/>
  <c r="C634" i="5"/>
  <c r="F634" i="5"/>
  <c r="G634" i="5" s="1"/>
  <c r="F635" i="5"/>
  <c r="G635" i="5" s="1"/>
  <c r="H635" i="5"/>
  <c r="F636" i="5"/>
  <c r="G636" i="5" s="1"/>
  <c r="C637" i="5"/>
  <c r="F637" i="5"/>
  <c r="F638" i="5"/>
  <c r="G638" i="5" s="1"/>
  <c r="H638" i="5"/>
  <c r="C639" i="5"/>
  <c r="F639" i="5"/>
  <c r="G639" i="5" s="1"/>
  <c r="C640" i="5"/>
  <c r="C649" i="5" s="1"/>
  <c r="C658" i="5" s="1"/>
  <c r="C667" i="5" s="1"/>
  <c r="C676" i="5" s="1"/>
  <c r="C685" i="5" s="1"/>
  <c r="C694" i="5" s="1"/>
  <c r="C703" i="5" s="1"/>
  <c r="C712" i="5" s="1"/>
  <c r="C721" i="5" s="1"/>
  <c r="C730" i="5" s="1"/>
  <c r="C739" i="5" s="1"/>
  <c r="C748" i="5" s="1"/>
  <c r="C757" i="5" s="1"/>
  <c r="C766" i="5" s="1"/>
  <c r="C775" i="5" s="1"/>
  <c r="C784" i="5" s="1"/>
  <c r="C793" i="5" s="1"/>
  <c r="C802" i="5" s="1"/>
  <c r="C811" i="5" s="1"/>
  <c r="C820" i="5" s="1"/>
  <c r="C829" i="5" s="1"/>
  <c r="C838" i="5" s="1"/>
  <c r="C847" i="5" s="1"/>
  <c r="C856" i="5" s="1"/>
  <c r="C865" i="5" s="1"/>
  <c r="C874" i="5" s="1"/>
  <c r="C883" i="5" s="1"/>
  <c r="C892" i="5" s="1"/>
  <c r="C901" i="5" s="1"/>
  <c r="C910" i="5" s="1"/>
  <c r="C919" i="5" s="1"/>
  <c r="C928" i="5" s="1"/>
  <c r="C937" i="5" s="1"/>
  <c r="C946" i="5" s="1"/>
  <c r="C955" i="5" s="1"/>
  <c r="C964" i="5" s="1"/>
  <c r="C973" i="5" s="1"/>
  <c r="C982" i="5" s="1"/>
  <c r="C991" i="5" s="1"/>
  <c r="C1000" i="5" s="1"/>
  <c r="C1009" i="5" s="1"/>
  <c r="C1018" i="5" s="1"/>
  <c r="C1027" i="5" s="1"/>
  <c r="C1036" i="5" s="1"/>
  <c r="C1045" i="5" s="1"/>
  <c r="C1054" i="5" s="1"/>
  <c r="C1063" i="5" s="1"/>
  <c r="C1072" i="5" s="1"/>
  <c r="C1081" i="5" s="1"/>
  <c r="C1090" i="5" s="1"/>
  <c r="C1099" i="5" s="1"/>
  <c r="C1108" i="5" s="1"/>
  <c r="C1117" i="5" s="1"/>
  <c r="C1126" i="5" s="1"/>
  <c r="C1135" i="5" s="1"/>
  <c r="C1144" i="5" s="1"/>
  <c r="C1153" i="5" s="1"/>
  <c r="C1162" i="5" s="1"/>
  <c r="C1171" i="5" s="1"/>
  <c r="C1180" i="5" s="1"/>
  <c r="C1189" i="5" s="1"/>
  <c r="C1198" i="5" s="1"/>
  <c r="C1207" i="5" s="1"/>
  <c r="C1216" i="5" s="1"/>
  <c r="C1225" i="5" s="1"/>
  <c r="C1234" i="5" s="1"/>
  <c r="C1243" i="5" s="1"/>
  <c r="C1252" i="5" s="1"/>
  <c r="C1261" i="5" s="1"/>
  <c r="C1270" i="5" s="1"/>
  <c r="C1279" i="5" s="1"/>
  <c r="C1288" i="5" s="1"/>
  <c r="C1297" i="5" s="1"/>
  <c r="C1306" i="5" s="1"/>
  <c r="C1315" i="5" s="1"/>
  <c r="C1324" i="5" s="1"/>
  <c r="C1333" i="5" s="1"/>
  <c r="C1342" i="5" s="1"/>
  <c r="C1351" i="5" s="1"/>
  <c r="C1360" i="5" s="1"/>
  <c r="C1369" i="5" s="1"/>
  <c r="C1378" i="5" s="1"/>
  <c r="C1387" i="5" s="1"/>
  <c r="C1396" i="5" s="1"/>
  <c r="C1405" i="5" s="1"/>
  <c r="C1414" i="5" s="1"/>
  <c r="C1423" i="5" s="1"/>
  <c r="C1432" i="5" s="1"/>
  <c r="C1441" i="5" s="1"/>
  <c r="C1450" i="5" s="1"/>
  <c r="C1459" i="5" s="1"/>
  <c r="C1468" i="5" s="1"/>
  <c r="C1477" i="5" s="1"/>
  <c r="C1486" i="5" s="1"/>
  <c r="C1495" i="5" s="1"/>
  <c r="C1504" i="5" s="1"/>
  <c r="C1513" i="5" s="1"/>
  <c r="C1522" i="5" s="1"/>
  <c r="C1531" i="5" s="1"/>
  <c r="C1540" i="5" s="1"/>
  <c r="C1549" i="5" s="1"/>
  <c r="C1558" i="5" s="1"/>
  <c r="C1567" i="5" s="1"/>
  <c r="C1576" i="5" s="1"/>
  <c r="C1585" i="5" s="1"/>
  <c r="C1594" i="5" s="1"/>
  <c r="C1603" i="5" s="1"/>
  <c r="C1612" i="5" s="1"/>
  <c r="C1621" i="5" s="1"/>
  <c r="C1630" i="5" s="1"/>
  <c r="C1639" i="5" s="1"/>
  <c r="C1648" i="5" s="1"/>
  <c r="C1657" i="5" s="1"/>
  <c r="C1666" i="5" s="1"/>
  <c r="C1675" i="5" s="1"/>
  <c r="C1684" i="5" s="1"/>
  <c r="C1693" i="5" s="1"/>
  <c r="C1702" i="5" s="1"/>
  <c r="C1711" i="5" s="1"/>
  <c r="C1720" i="5" s="1"/>
  <c r="C1729" i="5" s="1"/>
  <c r="C1738" i="5" s="1"/>
  <c r="C1747" i="5" s="1"/>
  <c r="C1756" i="5" s="1"/>
  <c r="C1765" i="5" s="1"/>
  <c r="C1774" i="5" s="1"/>
  <c r="C1783" i="5" s="1"/>
  <c r="C1792" i="5" s="1"/>
  <c r="C1801" i="5" s="1"/>
  <c r="C1810" i="5" s="1"/>
  <c r="C1819" i="5" s="1"/>
  <c r="C1828" i="5" s="1"/>
  <c r="C1837" i="5" s="1"/>
  <c r="C1846" i="5" s="1"/>
  <c r="C1855" i="5" s="1"/>
  <c r="C1864" i="5" s="1"/>
  <c r="C1873" i="5" s="1"/>
  <c r="C1882" i="5" s="1"/>
  <c r="C1891" i="5" s="1"/>
  <c r="C1900" i="5" s="1"/>
  <c r="F640" i="5"/>
  <c r="C641" i="5"/>
  <c r="F641" i="5"/>
  <c r="G641" i="5" s="1"/>
  <c r="H641" i="5"/>
  <c r="F642" i="5"/>
  <c r="G642" i="5" s="1"/>
  <c r="H642" i="5"/>
  <c r="C643" i="5"/>
  <c r="C652" i="5" s="1"/>
  <c r="C661" i="5" s="1"/>
  <c r="C670" i="5" s="1"/>
  <c r="C679" i="5" s="1"/>
  <c r="C688" i="5" s="1"/>
  <c r="C697" i="5" s="1"/>
  <c r="C706" i="5" s="1"/>
  <c r="F643" i="5"/>
  <c r="G643" i="5" s="1"/>
  <c r="F644" i="5"/>
  <c r="F645" i="5"/>
  <c r="G645" i="5" s="1"/>
  <c r="H645" i="5"/>
  <c r="C646" i="5"/>
  <c r="F646" i="5"/>
  <c r="G646" i="5" s="1"/>
  <c r="H646" i="5"/>
  <c r="F647" i="5"/>
  <c r="G647" i="5" s="1"/>
  <c r="C648" i="5"/>
  <c r="C657" i="5" s="1"/>
  <c r="C666" i="5" s="1"/>
  <c r="F648" i="5"/>
  <c r="F649" i="5"/>
  <c r="G649" i="5" s="1"/>
  <c r="H649" i="5"/>
  <c r="C650" i="5"/>
  <c r="F650" i="5"/>
  <c r="G650" i="5" s="1"/>
  <c r="H650" i="5"/>
  <c r="F651" i="5"/>
  <c r="G651" i="5" s="1"/>
  <c r="F652" i="5"/>
  <c r="F653" i="5"/>
  <c r="G653" i="5" s="1"/>
  <c r="H653" i="5"/>
  <c r="F654" i="5"/>
  <c r="G654" i="5" s="1"/>
  <c r="H654" i="5"/>
  <c r="C655" i="5"/>
  <c r="C664" i="5" s="1"/>
  <c r="C673" i="5" s="1"/>
  <c r="C682" i="5" s="1"/>
  <c r="C691" i="5" s="1"/>
  <c r="C700" i="5" s="1"/>
  <c r="C709" i="5" s="1"/>
  <c r="C718" i="5" s="1"/>
  <c r="C727" i="5" s="1"/>
  <c r="C736" i="5" s="1"/>
  <c r="C745" i="5" s="1"/>
  <c r="C754" i="5" s="1"/>
  <c r="F655" i="5"/>
  <c r="G655" i="5" s="1"/>
  <c r="F656" i="5"/>
  <c r="F657" i="5"/>
  <c r="G657" i="5" s="1"/>
  <c r="H657" i="5"/>
  <c r="F658" i="5"/>
  <c r="G658" i="5" s="1"/>
  <c r="H658" i="5"/>
  <c r="C659" i="5"/>
  <c r="C668" i="5" s="1"/>
  <c r="C677" i="5" s="1"/>
  <c r="C686" i="5" s="1"/>
  <c r="F659" i="5"/>
  <c r="G659" i="5" s="1"/>
  <c r="F660" i="5"/>
  <c r="F661" i="5"/>
  <c r="G661" i="5" s="1"/>
  <c r="H661" i="5"/>
  <c r="F662" i="5"/>
  <c r="G662" i="5" s="1"/>
  <c r="H662" i="5"/>
  <c r="F663" i="5"/>
  <c r="G663" i="5" s="1"/>
  <c r="F664" i="5"/>
  <c r="F665" i="5"/>
  <c r="G665" i="5" s="1"/>
  <c r="H665" i="5"/>
  <c r="F666" i="5"/>
  <c r="G666" i="5" s="1"/>
  <c r="H666" i="5"/>
  <c r="F667" i="5"/>
  <c r="G667" i="5" s="1"/>
  <c r="F668" i="5"/>
  <c r="F669" i="5"/>
  <c r="G669" i="5" s="1"/>
  <c r="H669" i="5"/>
  <c r="F670" i="5"/>
  <c r="G670" i="5" s="1"/>
  <c r="H670" i="5"/>
  <c r="F671" i="5"/>
  <c r="G671" i="5" s="1"/>
  <c r="F672" i="5"/>
  <c r="F673" i="5"/>
  <c r="G673" i="5" s="1"/>
  <c r="H673" i="5"/>
  <c r="F674" i="5"/>
  <c r="G674" i="5" s="1"/>
  <c r="H674" i="5"/>
  <c r="C675" i="5"/>
  <c r="C684" i="5" s="1"/>
  <c r="C693" i="5" s="1"/>
  <c r="C702" i="5" s="1"/>
  <c r="F675" i="5"/>
  <c r="G675" i="5" s="1"/>
  <c r="F676" i="5"/>
  <c r="F677" i="5"/>
  <c r="G677" i="5" s="1"/>
  <c r="H677" i="5"/>
  <c r="F678" i="5"/>
  <c r="G678" i="5" s="1"/>
  <c r="H678" i="5"/>
  <c r="F679" i="5"/>
  <c r="G679" i="5" s="1"/>
  <c r="F680" i="5"/>
  <c r="F681" i="5"/>
  <c r="G681" i="5" s="1"/>
  <c r="H681" i="5"/>
  <c r="F682" i="5"/>
  <c r="G682" i="5" s="1"/>
  <c r="H682" i="5"/>
  <c r="F683" i="5"/>
  <c r="G683" i="5" s="1"/>
  <c r="F684" i="5"/>
  <c r="F685" i="5"/>
  <c r="G685" i="5" s="1"/>
  <c r="H685" i="5"/>
  <c r="F686" i="5"/>
  <c r="G686" i="5" s="1"/>
  <c r="H686" i="5"/>
  <c r="F687" i="5"/>
  <c r="G687" i="5" s="1"/>
  <c r="F688" i="5"/>
  <c r="F689" i="5"/>
  <c r="G689" i="5" s="1"/>
  <c r="H689" i="5"/>
  <c r="F690" i="5"/>
  <c r="G690" i="5" s="1"/>
  <c r="H690" i="5"/>
  <c r="F691" i="5"/>
  <c r="G691" i="5" s="1"/>
  <c r="F692" i="5"/>
  <c r="F693" i="5"/>
  <c r="G693" i="5" s="1"/>
  <c r="H693" i="5"/>
  <c r="F694" i="5"/>
  <c r="G694" i="5" s="1"/>
  <c r="H694" i="5"/>
  <c r="C695" i="5"/>
  <c r="C704" i="5" s="1"/>
  <c r="C713" i="5" s="1"/>
  <c r="C722" i="5" s="1"/>
  <c r="F695" i="5"/>
  <c r="G695" i="5" s="1"/>
  <c r="F696" i="5"/>
  <c r="F697" i="5"/>
  <c r="G697" i="5" s="1"/>
  <c r="H697" i="5"/>
  <c r="F698" i="5"/>
  <c r="G698" i="5" s="1"/>
  <c r="H698" i="5"/>
  <c r="F699" i="5"/>
  <c r="G699" i="5" s="1"/>
  <c r="F700" i="5"/>
  <c r="F701" i="5"/>
  <c r="G701" i="5" s="1"/>
  <c r="H701" i="5"/>
  <c r="F702" i="5"/>
  <c r="G702" i="5" s="1"/>
  <c r="H702" i="5"/>
  <c r="F703" i="5"/>
  <c r="G703" i="5" s="1"/>
  <c r="F704" i="5"/>
  <c r="F705" i="5"/>
  <c r="G705" i="5" s="1"/>
  <c r="H705" i="5"/>
  <c r="F706" i="5"/>
  <c r="G706" i="5" s="1"/>
  <c r="H706" i="5"/>
  <c r="F707" i="5"/>
  <c r="G707" i="5" s="1"/>
  <c r="F708" i="5"/>
  <c r="F709" i="5"/>
  <c r="G709" i="5" s="1"/>
  <c r="H709" i="5"/>
  <c r="F710" i="5"/>
  <c r="G710" i="5" s="1"/>
  <c r="H710" i="5"/>
  <c r="C711" i="5"/>
  <c r="C720" i="5" s="1"/>
  <c r="C729" i="5" s="1"/>
  <c r="C738" i="5" s="1"/>
  <c r="F711" i="5"/>
  <c r="G711" i="5" s="1"/>
  <c r="F712" i="5"/>
  <c r="F713" i="5"/>
  <c r="G713" i="5" s="1"/>
  <c r="H713" i="5"/>
  <c r="F714" i="5"/>
  <c r="G714" i="5" s="1"/>
  <c r="H714" i="5"/>
  <c r="C715" i="5"/>
  <c r="C724" i="5" s="1"/>
  <c r="C733" i="5" s="1"/>
  <c r="C742" i="5" s="1"/>
  <c r="C751" i="5" s="1"/>
  <c r="C760" i="5" s="1"/>
  <c r="C769" i="5" s="1"/>
  <c r="C778" i="5" s="1"/>
  <c r="C787" i="5" s="1"/>
  <c r="F715" i="5"/>
  <c r="G715" i="5" s="1"/>
  <c r="F716" i="5"/>
  <c r="F717" i="5"/>
  <c r="G717" i="5" s="1"/>
  <c r="H717" i="5"/>
  <c r="F718" i="5"/>
  <c r="G718" i="5" s="1"/>
  <c r="H718" i="5"/>
  <c r="F719" i="5"/>
  <c r="G719" i="5" s="1"/>
  <c r="F720" i="5"/>
  <c r="F721" i="5"/>
  <c r="G721" i="5" s="1"/>
  <c r="H721" i="5"/>
  <c r="F722" i="5"/>
  <c r="G722" i="5" s="1"/>
  <c r="H722" i="5"/>
  <c r="F723" i="5"/>
  <c r="G723" i="5" s="1"/>
  <c r="F724" i="5"/>
  <c r="F725" i="5"/>
  <c r="G725" i="5" s="1"/>
  <c r="H725" i="5"/>
  <c r="F726" i="5"/>
  <c r="G726" i="5" s="1"/>
  <c r="H726" i="5"/>
  <c r="F727" i="5"/>
  <c r="G727" i="5" s="1"/>
  <c r="F728" i="5"/>
  <c r="F729" i="5"/>
  <c r="G729" i="5" s="1"/>
  <c r="H729" i="5"/>
  <c r="F730" i="5"/>
  <c r="G730" i="5" s="1"/>
  <c r="H730" i="5"/>
  <c r="C731" i="5"/>
  <c r="C740" i="5" s="1"/>
  <c r="C749" i="5" s="1"/>
  <c r="C758" i="5" s="1"/>
  <c r="C767" i="5" s="1"/>
  <c r="C776" i="5" s="1"/>
  <c r="C785" i="5" s="1"/>
  <c r="C794" i="5" s="1"/>
  <c r="C803" i="5" s="1"/>
  <c r="F731" i="5"/>
  <c r="G731" i="5" s="1"/>
  <c r="F732" i="5"/>
  <c r="F733" i="5"/>
  <c r="G733" i="5" s="1"/>
  <c r="H733" i="5"/>
  <c r="F734" i="5"/>
  <c r="G734" i="5" s="1"/>
  <c r="H734" i="5"/>
  <c r="F735" i="5"/>
  <c r="G735" i="5" s="1"/>
  <c r="F736" i="5"/>
  <c r="F737" i="5"/>
  <c r="G737" i="5" s="1"/>
  <c r="H737" i="5"/>
  <c r="F738" i="5"/>
  <c r="G738" i="5" s="1"/>
  <c r="H738" i="5"/>
  <c r="F739" i="5"/>
  <c r="G739" i="5" s="1"/>
  <c r="F740" i="5"/>
  <c r="F741" i="5"/>
  <c r="G741" i="5" s="1"/>
  <c r="H741" i="5"/>
  <c r="F742" i="5"/>
  <c r="G742" i="5" s="1"/>
  <c r="H742" i="5"/>
  <c r="F743" i="5"/>
  <c r="G743" i="5" s="1"/>
  <c r="F744" i="5"/>
  <c r="F745" i="5"/>
  <c r="G745" i="5" s="1"/>
  <c r="H745" i="5"/>
  <c r="F746" i="5"/>
  <c r="G746" i="5" s="1"/>
  <c r="H746" i="5"/>
  <c r="C747" i="5"/>
  <c r="C756" i="5" s="1"/>
  <c r="C765" i="5" s="1"/>
  <c r="C774" i="5" s="1"/>
  <c r="C783" i="5" s="1"/>
  <c r="F747" i="5"/>
  <c r="G747" i="5" s="1"/>
  <c r="F748" i="5"/>
  <c r="F749" i="5"/>
  <c r="G749" i="5" s="1"/>
  <c r="H749" i="5"/>
  <c r="F750" i="5"/>
  <c r="G750" i="5" s="1"/>
  <c r="H750" i="5"/>
  <c r="F751" i="5"/>
  <c r="G751" i="5" s="1"/>
  <c r="F752" i="5"/>
  <c r="F753" i="5"/>
  <c r="G753" i="5" s="1"/>
  <c r="H753" i="5"/>
  <c r="F754" i="5"/>
  <c r="G754" i="5" s="1"/>
  <c r="H754" i="5"/>
  <c r="F755" i="5"/>
  <c r="G755" i="5" s="1"/>
  <c r="F756" i="5"/>
  <c r="F757" i="5"/>
  <c r="G757" i="5" s="1"/>
  <c r="H757" i="5"/>
  <c r="F758" i="5"/>
  <c r="G758" i="5" s="1"/>
  <c r="H758" i="5"/>
  <c r="F759" i="5"/>
  <c r="G759" i="5" s="1"/>
  <c r="F760" i="5"/>
  <c r="F761" i="5"/>
  <c r="G761" i="5" s="1"/>
  <c r="H761" i="5"/>
  <c r="F762" i="5"/>
  <c r="G762" i="5" s="1"/>
  <c r="H762" i="5"/>
  <c r="C763" i="5"/>
  <c r="C772" i="5" s="1"/>
  <c r="C781" i="5" s="1"/>
  <c r="C790" i="5" s="1"/>
  <c r="C799" i="5" s="1"/>
  <c r="F763" i="5"/>
  <c r="G763" i="5" s="1"/>
  <c r="F764" i="5"/>
  <c r="F765" i="5"/>
  <c r="G765" i="5" s="1"/>
  <c r="H765" i="5"/>
  <c r="F766" i="5"/>
  <c r="G766" i="5" s="1"/>
  <c r="H766" i="5"/>
  <c r="F767" i="5"/>
  <c r="G767" i="5" s="1"/>
  <c r="F768" i="5"/>
  <c r="F769" i="5"/>
  <c r="G769" i="5" s="1"/>
  <c r="H769" i="5"/>
  <c r="F770" i="5"/>
  <c r="G770" i="5" s="1"/>
  <c r="H770" i="5"/>
  <c r="F771" i="5"/>
  <c r="G771" i="5" s="1"/>
  <c r="F772" i="5"/>
  <c r="F773" i="5"/>
  <c r="G773" i="5" s="1"/>
  <c r="H773" i="5"/>
  <c r="F774" i="5"/>
  <c r="G774" i="5" s="1"/>
  <c r="H774" i="5"/>
  <c r="F775" i="5"/>
  <c r="G775" i="5" s="1"/>
  <c r="F776" i="5"/>
  <c r="F777" i="5"/>
  <c r="G777" i="5" s="1"/>
  <c r="H777" i="5"/>
  <c r="F778" i="5"/>
  <c r="G778" i="5" s="1"/>
  <c r="H778" i="5"/>
  <c r="F779" i="5"/>
  <c r="G779" i="5" s="1"/>
  <c r="F780" i="5"/>
  <c r="F781" i="5"/>
  <c r="G781" i="5" s="1"/>
  <c r="H781" i="5"/>
  <c r="F782" i="5"/>
  <c r="G782" i="5" s="1"/>
  <c r="H782" i="5"/>
  <c r="F783" i="5"/>
  <c r="G783" i="5" s="1"/>
  <c r="F784" i="5"/>
  <c r="F785" i="5"/>
  <c r="G785" i="5" s="1"/>
  <c r="H785" i="5"/>
  <c r="F786" i="5"/>
  <c r="G786" i="5" s="1"/>
  <c r="H786" i="5"/>
  <c r="F787" i="5"/>
  <c r="G787" i="5" s="1"/>
  <c r="F788" i="5"/>
  <c r="F789" i="5"/>
  <c r="G789" i="5" s="1"/>
  <c r="H789" i="5"/>
  <c r="F790" i="5"/>
  <c r="G790" i="5" s="1"/>
  <c r="H790" i="5"/>
  <c r="F791" i="5"/>
  <c r="G791" i="5" s="1"/>
  <c r="C792" i="5"/>
  <c r="C801" i="5" s="1"/>
  <c r="C810" i="5" s="1"/>
  <c r="C819" i="5" s="1"/>
  <c r="F792" i="5"/>
  <c r="F793" i="5"/>
  <c r="G793" i="5" s="1"/>
  <c r="H793" i="5"/>
  <c r="F794" i="5"/>
  <c r="G794" i="5" s="1"/>
  <c r="H794" i="5"/>
  <c r="F795" i="5"/>
  <c r="G795" i="5" s="1"/>
  <c r="C796" i="5"/>
  <c r="C805" i="5" s="1"/>
  <c r="C814" i="5" s="1"/>
  <c r="C823" i="5" s="1"/>
  <c r="C832" i="5" s="1"/>
  <c r="C841" i="5" s="1"/>
  <c r="C850" i="5" s="1"/>
  <c r="C859" i="5" s="1"/>
  <c r="C868" i="5" s="1"/>
  <c r="C877" i="5" s="1"/>
  <c r="C886" i="5" s="1"/>
  <c r="C895" i="5" s="1"/>
  <c r="C904" i="5" s="1"/>
  <c r="C913" i="5" s="1"/>
  <c r="C922" i="5" s="1"/>
  <c r="C931" i="5" s="1"/>
  <c r="C940" i="5" s="1"/>
  <c r="C949" i="5" s="1"/>
  <c r="C958" i="5" s="1"/>
  <c r="C967" i="5" s="1"/>
  <c r="C976" i="5" s="1"/>
  <c r="C985" i="5" s="1"/>
  <c r="C994" i="5" s="1"/>
  <c r="C1003" i="5" s="1"/>
  <c r="C1012" i="5" s="1"/>
  <c r="C1021" i="5" s="1"/>
  <c r="C1030" i="5" s="1"/>
  <c r="C1039" i="5" s="1"/>
  <c r="C1048" i="5" s="1"/>
  <c r="C1057" i="5" s="1"/>
  <c r="C1066" i="5" s="1"/>
  <c r="C1075" i="5" s="1"/>
  <c r="C1084" i="5" s="1"/>
  <c r="C1093" i="5" s="1"/>
  <c r="C1102" i="5" s="1"/>
  <c r="C1111" i="5" s="1"/>
  <c r="C1120" i="5" s="1"/>
  <c r="C1129" i="5" s="1"/>
  <c r="C1138" i="5" s="1"/>
  <c r="C1147" i="5" s="1"/>
  <c r="C1156" i="5" s="1"/>
  <c r="C1165" i="5" s="1"/>
  <c r="C1174" i="5" s="1"/>
  <c r="C1183" i="5" s="1"/>
  <c r="C1192" i="5" s="1"/>
  <c r="C1201" i="5" s="1"/>
  <c r="C1210" i="5" s="1"/>
  <c r="C1219" i="5" s="1"/>
  <c r="C1228" i="5" s="1"/>
  <c r="C1237" i="5" s="1"/>
  <c r="C1246" i="5" s="1"/>
  <c r="C1255" i="5" s="1"/>
  <c r="C1264" i="5" s="1"/>
  <c r="C1273" i="5" s="1"/>
  <c r="C1282" i="5" s="1"/>
  <c r="C1291" i="5" s="1"/>
  <c r="C1300" i="5" s="1"/>
  <c r="C1309" i="5" s="1"/>
  <c r="C1318" i="5" s="1"/>
  <c r="C1327" i="5" s="1"/>
  <c r="C1336" i="5" s="1"/>
  <c r="C1345" i="5" s="1"/>
  <c r="C1354" i="5" s="1"/>
  <c r="C1363" i="5" s="1"/>
  <c r="C1372" i="5" s="1"/>
  <c r="C1381" i="5" s="1"/>
  <c r="C1390" i="5" s="1"/>
  <c r="C1399" i="5" s="1"/>
  <c r="C1408" i="5" s="1"/>
  <c r="C1417" i="5" s="1"/>
  <c r="C1426" i="5" s="1"/>
  <c r="C1435" i="5" s="1"/>
  <c r="C1444" i="5" s="1"/>
  <c r="C1453" i="5" s="1"/>
  <c r="C1462" i="5" s="1"/>
  <c r="C1471" i="5" s="1"/>
  <c r="C1480" i="5" s="1"/>
  <c r="C1489" i="5" s="1"/>
  <c r="C1498" i="5" s="1"/>
  <c r="C1507" i="5" s="1"/>
  <c r="C1516" i="5" s="1"/>
  <c r="C1525" i="5" s="1"/>
  <c r="C1534" i="5" s="1"/>
  <c r="C1543" i="5" s="1"/>
  <c r="C1552" i="5" s="1"/>
  <c r="C1561" i="5" s="1"/>
  <c r="C1570" i="5" s="1"/>
  <c r="C1579" i="5" s="1"/>
  <c r="C1588" i="5" s="1"/>
  <c r="C1597" i="5" s="1"/>
  <c r="C1606" i="5" s="1"/>
  <c r="C1615" i="5" s="1"/>
  <c r="C1624" i="5" s="1"/>
  <c r="C1633" i="5" s="1"/>
  <c r="C1642" i="5" s="1"/>
  <c r="C1651" i="5" s="1"/>
  <c r="C1660" i="5" s="1"/>
  <c r="C1669" i="5" s="1"/>
  <c r="C1678" i="5" s="1"/>
  <c r="C1687" i="5" s="1"/>
  <c r="C1696" i="5" s="1"/>
  <c r="C1705" i="5" s="1"/>
  <c r="C1714" i="5" s="1"/>
  <c r="C1723" i="5" s="1"/>
  <c r="C1732" i="5" s="1"/>
  <c r="C1741" i="5" s="1"/>
  <c r="C1750" i="5" s="1"/>
  <c r="C1759" i="5" s="1"/>
  <c r="C1768" i="5" s="1"/>
  <c r="C1777" i="5" s="1"/>
  <c r="C1786" i="5" s="1"/>
  <c r="C1795" i="5" s="1"/>
  <c r="C1804" i="5" s="1"/>
  <c r="C1813" i="5" s="1"/>
  <c r="C1822" i="5" s="1"/>
  <c r="C1831" i="5" s="1"/>
  <c r="C1840" i="5" s="1"/>
  <c r="C1849" i="5" s="1"/>
  <c r="C1858" i="5" s="1"/>
  <c r="C1867" i="5" s="1"/>
  <c r="C1876" i="5" s="1"/>
  <c r="C1885" i="5" s="1"/>
  <c r="C1894" i="5" s="1"/>
  <c r="F796" i="5"/>
  <c r="F797" i="5"/>
  <c r="G797" i="5" s="1"/>
  <c r="H797" i="5"/>
  <c r="F798" i="5"/>
  <c r="G798" i="5" s="1"/>
  <c r="H798" i="5"/>
  <c r="F799" i="5"/>
  <c r="G799" i="5" s="1"/>
  <c r="F800" i="5"/>
  <c r="F801" i="5"/>
  <c r="G801" i="5" s="1"/>
  <c r="H801" i="5"/>
  <c r="F802" i="5"/>
  <c r="G802" i="5" s="1"/>
  <c r="H802" i="5"/>
  <c r="F803" i="5"/>
  <c r="G803" i="5" s="1"/>
  <c r="F804" i="5"/>
  <c r="F805" i="5"/>
  <c r="G805" i="5" s="1"/>
  <c r="H805" i="5"/>
  <c r="F806" i="5"/>
  <c r="G806" i="5" s="1"/>
  <c r="H806" i="5"/>
  <c r="F807" i="5"/>
  <c r="G807" i="5" s="1"/>
  <c r="C808" i="5"/>
  <c r="C817" i="5" s="1"/>
  <c r="C826" i="5" s="1"/>
  <c r="C835" i="5" s="1"/>
  <c r="F808" i="5"/>
  <c r="F809" i="5"/>
  <c r="G809" i="5" s="1"/>
  <c r="H809" i="5"/>
  <c r="F810" i="5"/>
  <c r="G810" i="5" s="1"/>
  <c r="H810" i="5"/>
  <c r="F811" i="5"/>
  <c r="G811" i="5" s="1"/>
  <c r="C812" i="5"/>
  <c r="C821" i="5" s="1"/>
  <c r="C830" i="5" s="1"/>
  <c r="C839" i="5" s="1"/>
  <c r="C848" i="5" s="1"/>
  <c r="C857" i="5" s="1"/>
  <c r="C866" i="5" s="1"/>
  <c r="C875" i="5" s="1"/>
  <c r="C884" i="5" s="1"/>
  <c r="C893" i="5" s="1"/>
  <c r="C902" i="5" s="1"/>
  <c r="C911" i="5" s="1"/>
  <c r="F812" i="5"/>
  <c r="F813" i="5"/>
  <c r="G813" i="5" s="1"/>
  <c r="H813" i="5"/>
  <c r="F814" i="5"/>
  <c r="G814" i="5" s="1"/>
  <c r="H814" i="5"/>
  <c r="F815" i="5"/>
  <c r="G815" i="5" s="1"/>
  <c r="F816" i="5"/>
  <c r="F817" i="5"/>
  <c r="G817" i="5" s="1"/>
  <c r="H817" i="5"/>
  <c r="F818" i="5"/>
  <c r="G818" i="5" s="1"/>
  <c r="H818" i="5"/>
  <c r="F819" i="5"/>
  <c r="G819" i="5" s="1"/>
  <c r="F820" i="5"/>
  <c r="F821" i="5"/>
  <c r="G821" i="5" s="1"/>
  <c r="H821" i="5"/>
  <c r="F822" i="5"/>
  <c r="G822" i="5" s="1"/>
  <c r="H822" i="5"/>
  <c r="F823" i="5"/>
  <c r="G823" i="5" s="1"/>
  <c r="F824" i="5"/>
  <c r="F825" i="5"/>
  <c r="G825" i="5" s="1"/>
  <c r="H825" i="5"/>
  <c r="F826" i="5"/>
  <c r="G826" i="5" s="1"/>
  <c r="H826" i="5"/>
  <c r="F827" i="5"/>
  <c r="G827" i="5" s="1"/>
  <c r="C828" i="5"/>
  <c r="C837" i="5" s="1"/>
  <c r="C846" i="5" s="1"/>
  <c r="C855" i="5" s="1"/>
  <c r="C864" i="5" s="1"/>
  <c r="C873" i="5" s="1"/>
  <c r="C882" i="5" s="1"/>
  <c r="C891" i="5" s="1"/>
  <c r="C900" i="5" s="1"/>
  <c r="C909" i="5" s="1"/>
  <c r="C918" i="5" s="1"/>
  <c r="C927" i="5" s="1"/>
  <c r="F828" i="5"/>
  <c r="F829" i="5"/>
  <c r="G829" i="5" s="1"/>
  <c r="H829" i="5"/>
  <c r="F830" i="5"/>
  <c r="G830" i="5" s="1"/>
  <c r="H830" i="5"/>
  <c r="F831" i="5"/>
  <c r="G831" i="5" s="1"/>
  <c r="F832" i="5"/>
  <c r="F833" i="5"/>
  <c r="G833" i="5" s="1"/>
  <c r="H833" i="5"/>
  <c r="F834" i="5"/>
  <c r="G834" i="5" s="1"/>
  <c r="H834" i="5"/>
  <c r="F835" i="5"/>
  <c r="G835" i="5" s="1"/>
  <c r="F836" i="5"/>
  <c r="F837" i="5"/>
  <c r="G837" i="5" s="1"/>
  <c r="H837" i="5"/>
  <c r="F838" i="5"/>
  <c r="G838" i="5" s="1"/>
  <c r="H838" i="5"/>
  <c r="F839" i="5"/>
  <c r="G839" i="5" s="1"/>
  <c r="F840" i="5"/>
  <c r="F841" i="5"/>
  <c r="G841" i="5" s="1"/>
  <c r="H841" i="5"/>
  <c r="F842" i="5"/>
  <c r="G842" i="5" s="1"/>
  <c r="H842" i="5"/>
  <c r="F843" i="5"/>
  <c r="G843" i="5" s="1"/>
  <c r="C844" i="5"/>
  <c r="C853" i="5" s="1"/>
  <c r="C862" i="5" s="1"/>
  <c r="C871" i="5" s="1"/>
  <c r="C880" i="5" s="1"/>
  <c r="C889" i="5" s="1"/>
  <c r="C898" i="5" s="1"/>
  <c r="C907" i="5" s="1"/>
  <c r="C916" i="5" s="1"/>
  <c r="C925" i="5" s="1"/>
  <c r="C934" i="5" s="1"/>
  <c r="C943" i="5" s="1"/>
  <c r="F844" i="5"/>
  <c r="F845" i="5"/>
  <c r="G845" i="5" s="1"/>
  <c r="H845" i="5"/>
  <c r="F846" i="5"/>
  <c r="G846" i="5" s="1"/>
  <c r="H846" i="5"/>
  <c r="F847" i="5"/>
  <c r="G847" i="5" s="1"/>
  <c r="F848" i="5"/>
  <c r="F849" i="5"/>
  <c r="G849" i="5" s="1"/>
  <c r="H849" i="5"/>
  <c r="F850" i="5"/>
  <c r="G850" i="5" s="1"/>
  <c r="H850" i="5"/>
  <c r="F851" i="5"/>
  <c r="G851" i="5" s="1"/>
  <c r="F852" i="5"/>
  <c r="F853" i="5"/>
  <c r="G853" i="5" s="1"/>
  <c r="H853" i="5"/>
  <c r="F854" i="5"/>
  <c r="G854" i="5" s="1"/>
  <c r="H854" i="5"/>
  <c r="F855" i="5"/>
  <c r="G855" i="5" s="1"/>
  <c r="F856" i="5"/>
  <c r="F857" i="5"/>
  <c r="G857" i="5" s="1"/>
  <c r="H857" i="5"/>
  <c r="F858" i="5"/>
  <c r="G858" i="5" s="1"/>
  <c r="H858" i="5"/>
  <c r="F859" i="5"/>
  <c r="G859" i="5" s="1"/>
  <c r="F860" i="5"/>
  <c r="F861" i="5"/>
  <c r="G861" i="5" s="1"/>
  <c r="H861" i="5"/>
  <c r="F862" i="5"/>
  <c r="G862" i="5" s="1"/>
  <c r="H862" i="5"/>
  <c r="F863" i="5"/>
  <c r="G863" i="5" s="1"/>
  <c r="F864" i="5"/>
  <c r="F865" i="5"/>
  <c r="G865" i="5" s="1"/>
  <c r="H865" i="5"/>
  <c r="F866" i="5"/>
  <c r="G866" i="5" s="1"/>
  <c r="H866" i="5"/>
  <c r="F867" i="5"/>
  <c r="G867" i="5" s="1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C920" i="5"/>
  <c r="C929" i="5" s="1"/>
  <c r="C938" i="5" s="1"/>
  <c r="C947" i="5" s="1"/>
  <c r="C956" i="5" s="1"/>
  <c r="C965" i="5" s="1"/>
  <c r="C974" i="5" s="1"/>
  <c r="C983" i="5" s="1"/>
  <c r="C992" i="5" s="1"/>
  <c r="C1001" i="5" s="1"/>
  <c r="C1010" i="5" s="1"/>
  <c r="C1019" i="5" s="1"/>
  <c r="C1028" i="5" s="1"/>
  <c r="C1037" i="5" s="1"/>
  <c r="C1046" i="5" s="1"/>
  <c r="C1055" i="5" s="1"/>
  <c r="C1064" i="5" s="1"/>
  <c r="C1073" i="5" s="1"/>
  <c r="C1082" i="5" s="1"/>
  <c r="C1091" i="5" s="1"/>
  <c r="C1100" i="5" s="1"/>
  <c r="C1109" i="5" s="1"/>
  <c r="C1118" i="5" s="1"/>
  <c r="C1127" i="5" s="1"/>
  <c r="C1136" i="5" s="1"/>
  <c r="C1145" i="5" s="1"/>
  <c r="C1154" i="5" s="1"/>
  <c r="C1163" i="5" s="1"/>
  <c r="C1172" i="5" s="1"/>
  <c r="C1181" i="5" s="1"/>
  <c r="C1190" i="5" s="1"/>
  <c r="C1199" i="5" s="1"/>
  <c r="C1208" i="5" s="1"/>
  <c r="C1217" i="5" s="1"/>
  <c r="C1226" i="5" s="1"/>
  <c r="C1235" i="5" s="1"/>
  <c r="C1244" i="5" s="1"/>
  <c r="C1253" i="5" s="1"/>
  <c r="C1262" i="5" s="1"/>
  <c r="C1271" i="5" s="1"/>
  <c r="C1280" i="5" s="1"/>
  <c r="C1289" i="5" s="1"/>
  <c r="C1298" i="5" s="1"/>
  <c r="C1307" i="5" s="1"/>
  <c r="C1316" i="5" s="1"/>
  <c r="C1325" i="5" s="1"/>
  <c r="C1334" i="5" s="1"/>
  <c r="C1343" i="5" s="1"/>
  <c r="C1352" i="5" s="1"/>
  <c r="C1361" i="5" s="1"/>
  <c r="C1370" i="5" s="1"/>
  <c r="C1379" i="5" s="1"/>
  <c r="C1388" i="5" s="1"/>
  <c r="C1397" i="5" s="1"/>
  <c r="C1406" i="5" s="1"/>
  <c r="C1415" i="5" s="1"/>
  <c r="C1424" i="5" s="1"/>
  <c r="C1433" i="5" s="1"/>
  <c r="C1442" i="5" s="1"/>
  <c r="C1451" i="5" s="1"/>
  <c r="C1460" i="5" s="1"/>
  <c r="C1469" i="5" s="1"/>
  <c r="C1478" i="5" s="1"/>
  <c r="C1487" i="5" s="1"/>
  <c r="C1496" i="5" s="1"/>
  <c r="C1505" i="5" s="1"/>
  <c r="C1514" i="5" s="1"/>
  <c r="C1523" i="5" s="1"/>
  <c r="C1532" i="5" s="1"/>
  <c r="C1541" i="5" s="1"/>
  <c r="C1550" i="5" s="1"/>
  <c r="C1559" i="5" s="1"/>
  <c r="C1568" i="5" s="1"/>
  <c r="C1577" i="5" s="1"/>
  <c r="C1586" i="5" s="1"/>
  <c r="C1595" i="5" s="1"/>
  <c r="C1604" i="5" s="1"/>
  <c r="C1613" i="5" s="1"/>
  <c r="C1622" i="5" s="1"/>
  <c r="C1631" i="5" s="1"/>
  <c r="C1640" i="5" s="1"/>
  <c r="C1649" i="5" s="1"/>
  <c r="C1658" i="5" s="1"/>
  <c r="C1667" i="5" s="1"/>
  <c r="C1676" i="5" s="1"/>
  <c r="C1685" i="5" s="1"/>
  <c r="C1694" i="5" s="1"/>
  <c r="C1703" i="5" s="1"/>
  <c r="C1712" i="5" s="1"/>
  <c r="C1721" i="5" s="1"/>
  <c r="C1730" i="5" s="1"/>
  <c r="C1739" i="5" s="1"/>
  <c r="C1748" i="5" s="1"/>
  <c r="C1757" i="5" s="1"/>
  <c r="C1766" i="5" s="1"/>
  <c r="C1775" i="5" s="1"/>
  <c r="C1784" i="5" s="1"/>
  <c r="C1793" i="5" s="1"/>
  <c r="C1802" i="5" s="1"/>
  <c r="C1811" i="5" s="1"/>
  <c r="C1820" i="5" s="1"/>
  <c r="C1829" i="5" s="1"/>
  <c r="C1838" i="5" s="1"/>
  <c r="C1847" i="5" s="1"/>
  <c r="C1856" i="5" s="1"/>
  <c r="C1865" i="5" s="1"/>
  <c r="C1874" i="5" s="1"/>
  <c r="C1883" i="5" s="1"/>
  <c r="C1892" i="5" s="1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C936" i="5"/>
  <c r="C945" i="5" s="1"/>
  <c r="C954" i="5" s="1"/>
  <c r="C963" i="5" s="1"/>
  <c r="C972" i="5" s="1"/>
  <c r="C981" i="5" s="1"/>
  <c r="C990" i="5" s="1"/>
  <c r="C999" i="5" s="1"/>
  <c r="C1008" i="5" s="1"/>
  <c r="C1017" i="5" s="1"/>
  <c r="C1026" i="5" s="1"/>
  <c r="C1035" i="5" s="1"/>
  <c r="C1044" i="5" s="1"/>
  <c r="C1053" i="5" s="1"/>
  <c r="C1062" i="5" s="1"/>
  <c r="C1071" i="5" s="1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C952" i="5"/>
  <c r="C961" i="5" s="1"/>
  <c r="C970" i="5" s="1"/>
  <c r="C979" i="5" s="1"/>
  <c r="C988" i="5" s="1"/>
  <c r="C997" i="5" s="1"/>
  <c r="C1006" i="5" s="1"/>
  <c r="C1015" i="5" s="1"/>
  <c r="C1024" i="5" s="1"/>
  <c r="C1033" i="5" s="1"/>
  <c r="C1042" i="5" s="1"/>
  <c r="C1051" i="5" s="1"/>
  <c r="C1060" i="5" s="1"/>
  <c r="C1069" i="5" s="1"/>
  <c r="C1078" i="5" s="1"/>
  <c r="C1087" i="5" s="1"/>
  <c r="C1096" i="5" s="1"/>
  <c r="C1105" i="5" s="1"/>
  <c r="C1114" i="5" s="1"/>
  <c r="C1123" i="5" s="1"/>
  <c r="C1132" i="5" s="1"/>
  <c r="C1141" i="5" s="1"/>
  <c r="C1150" i="5" s="1"/>
  <c r="C1159" i="5" s="1"/>
  <c r="C1168" i="5" s="1"/>
  <c r="C1177" i="5" s="1"/>
  <c r="C1186" i="5" s="1"/>
  <c r="C1195" i="5" s="1"/>
  <c r="C1204" i="5" s="1"/>
  <c r="C1213" i="5" s="1"/>
  <c r="C1222" i="5" s="1"/>
  <c r="C1231" i="5" s="1"/>
  <c r="C1240" i="5" s="1"/>
  <c r="C1249" i="5" s="1"/>
  <c r="C1258" i="5" s="1"/>
  <c r="C1267" i="5" s="1"/>
  <c r="C1276" i="5" s="1"/>
  <c r="C1285" i="5" s="1"/>
  <c r="C1294" i="5" s="1"/>
  <c r="C1303" i="5" s="1"/>
  <c r="C1312" i="5" s="1"/>
  <c r="C1321" i="5" s="1"/>
  <c r="C1330" i="5" s="1"/>
  <c r="C1339" i="5" s="1"/>
  <c r="C1348" i="5" s="1"/>
  <c r="C1357" i="5" s="1"/>
  <c r="C1366" i="5" s="1"/>
  <c r="C1375" i="5" s="1"/>
  <c r="C1384" i="5" s="1"/>
  <c r="C1393" i="5" s="1"/>
  <c r="C1402" i="5" s="1"/>
  <c r="C1411" i="5" s="1"/>
  <c r="C1420" i="5" s="1"/>
  <c r="C1429" i="5" s="1"/>
  <c r="C1438" i="5" s="1"/>
  <c r="C1447" i="5" s="1"/>
  <c r="C1456" i="5" s="1"/>
  <c r="C1465" i="5" s="1"/>
  <c r="C1474" i="5" s="1"/>
  <c r="C1483" i="5" s="1"/>
  <c r="C1492" i="5" s="1"/>
  <c r="C1501" i="5" s="1"/>
  <c r="C1510" i="5" s="1"/>
  <c r="C1519" i="5" s="1"/>
  <c r="C1528" i="5" s="1"/>
  <c r="C1537" i="5" s="1"/>
  <c r="C1546" i="5" s="1"/>
  <c r="C1555" i="5" s="1"/>
  <c r="C1564" i="5" s="1"/>
  <c r="C1573" i="5" s="1"/>
  <c r="C1582" i="5" s="1"/>
  <c r="C1591" i="5" s="1"/>
  <c r="C1600" i="5" s="1"/>
  <c r="C1609" i="5" s="1"/>
  <c r="C1618" i="5" s="1"/>
  <c r="C1627" i="5" s="1"/>
  <c r="C1636" i="5" s="1"/>
  <c r="C1645" i="5" s="1"/>
  <c r="C1654" i="5" s="1"/>
  <c r="C1663" i="5" s="1"/>
  <c r="C1672" i="5" s="1"/>
  <c r="C1681" i="5" s="1"/>
  <c r="C1690" i="5" s="1"/>
  <c r="C1699" i="5" s="1"/>
  <c r="C1708" i="5" s="1"/>
  <c r="C1717" i="5" s="1"/>
  <c r="C1726" i="5" s="1"/>
  <c r="C1735" i="5" s="1"/>
  <c r="C1744" i="5" s="1"/>
  <c r="C1753" i="5" s="1"/>
  <c r="C1762" i="5" s="1"/>
  <c r="C1771" i="5" s="1"/>
  <c r="C1780" i="5" s="1"/>
  <c r="C1789" i="5" s="1"/>
  <c r="C1798" i="5" s="1"/>
  <c r="C1807" i="5" s="1"/>
  <c r="C1816" i="5" s="1"/>
  <c r="C1825" i="5" s="1"/>
  <c r="C1834" i="5" s="1"/>
  <c r="C1843" i="5" s="1"/>
  <c r="C1852" i="5" s="1"/>
  <c r="C1861" i="5" s="1"/>
  <c r="C1870" i="5" s="1"/>
  <c r="C1879" i="5" s="1"/>
  <c r="C1888" i="5" s="1"/>
  <c r="C1897" i="5" s="1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C1080" i="5"/>
  <c r="C1089" i="5" s="1"/>
  <c r="C1098" i="5" s="1"/>
  <c r="C1107" i="5" s="1"/>
  <c r="C1116" i="5" s="1"/>
  <c r="C1125" i="5" s="1"/>
  <c r="C1134" i="5" s="1"/>
  <c r="C1143" i="5" s="1"/>
  <c r="C1152" i="5" s="1"/>
  <c r="C1161" i="5" s="1"/>
  <c r="C1170" i="5" s="1"/>
  <c r="C1179" i="5" s="1"/>
  <c r="C1188" i="5" s="1"/>
  <c r="C1197" i="5" s="1"/>
  <c r="C1206" i="5" s="1"/>
  <c r="C1215" i="5" s="1"/>
  <c r="C1224" i="5" s="1"/>
  <c r="C1233" i="5" s="1"/>
  <c r="C1242" i="5" s="1"/>
  <c r="C1251" i="5" s="1"/>
  <c r="C1260" i="5" s="1"/>
  <c r="C1269" i="5" s="1"/>
  <c r="C1278" i="5" s="1"/>
  <c r="C1287" i="5" s="1"/>
  <c r="C1296" i="5" s="1"/>
  <c r="C1305" i="5" s="1"/>
  <c r="C1314" i="5" s="1"/>
  <c r="C1323" i="5" s="1"/>
  <c r="C1332" i="5" s="1"/>
  <c r="C1341" i="5" s="1"/>
  <c r="C1350" i="5" s="1"/>
  <c r="C1359" i="5" s="1"/>
  <c r="C1368" i="5" s="1"/>
  <c r="C1377" i="5" s="1"/>
  <c r="C1386" i="5" s="1"/>
  <c r="C1395" i="5" s="1"/>
  <c r="C1404" i="5" s="1"/>
  <c r="C1413" i="5" s="1"/>
  <c r="C1422" i="5" s="1"/>
  <c r="C1431" i="5" s="1"/>
  <c r="C1440" i="5" s="1"/>
  <c r="C1449" i="5" s="1"/>
  <c r="C1458" i="5" s="1"/>
  <c r="C1467" i="5" s="1"/>
  <c r="C1476" i="5" s="1"/>
  <c r="C1485" i="5" s="1"/>
  <c r="C1494" i="5" s="1"/>
  <c r="C1503" i="5" s="1"/>
  <c r="C1512" i="5" s="1"/>
  <c r="C1521" i="5" s="1"/>
  <c r="C1530" i="5" s="1"/>
  <c r="C1539" i="5" s="1"/>
  <c r="C1548" i="5" s="1"/>
  <c r="C1557" i="5" s="1"/>
  <c r="C1566" i="5" s="1"/>
  <c r="C1575" i="5" s="1"/>
  <c r="C1584" i="5" s="1"/>
  <c r="C1593" i="5" s="1"/>
  <c r="C1602" i="5" s="1"/>
  <c r="C1611" i="5" s="1"/>
  <c r="C1620" i="5" s="1"/>
  <c r="C1629" i="5" s="1"/>
  <c r="C1638" i="5" s="1"/>
  <c r="C1647" i="5" s="1"/>
  <c r="C1656" i="5" s="1"/>
  <c r="C1665" i="5" s="1"/>
  <c r="C1674" i="5" s="1"/>
  <c r="C1683" i="5" s="1"/>
  <c r="C1692" i="5" s="1"/>
  <c r="C1701" i="5" s="1"/>
  <c r="C1710" i="5" s="1"/>
  <c r="C1719" i="5" s="1"/>
  <c r="C1728" i="5" s="1"/>
  <c r="C1737" i="5" s="1"/>
  <c r="C1746" i="5" s="1"/>
  <c r="C1755" i="5" s="1"/>
  <c r="C1764" i="5" s="1"/>
  <c r="C1773" i="5" s="1"/>
  <c r="C1782" i="5" s="1"/>
  <c r="C1791" i="5" s="1"/>
  <c r="C1800" i="5" s="1"/>
  <c r="C1809" i="5" s="1"/>
  <c r="C1818" i="5" s="1"/>
  <c r="C1827" i="5" s="1"/>
  <c r="C1836" i="5" s="1"/>
  <c r="C1845" i="5" s="1"/>
  <c r="C1854" i="5" s="1"/>
  <c r="C1863" i="5" s="1"/>
  <c r="C1872" i="5" s="1"/>
  <c r="C1881" i="5" s="1"/>
  <c r="C1890" i="5" s="1"/>
  <c r="C1899" i="5" s="1"/>
  <c r="F1080" i="5"/>
  <c r="F1081" i="5"/>
  <c r="F1082" i="5"/>
  <c r="F1083" i="5"/>
  <c r="G1083" i="5" s="1"/>
  <c r="H1083" i="5"/>
  <c r="F1084" i="5"/>
  <c r="G1084" i="5" s="1"/>
  <c r="H1084" i="5"/>
  <c r="F1085" i="5"/>
  <c r="G1085" i="5" s="1"/>
  <c r="F1086" i="5"/>
  <c r="F1087" i="5"/>
  <c r="G1087" i="5" s="1"/>
  <c r="H1087" i="5"/>
  <c r="F1088" i="5"/>
  <c r="G1088" i="5" s="1"/>
  <c r="H1088" i="5"/>
  <c r="F1089" i="5"/>
  <c r="G1089" i="5" s="1"/>
  <c r="F1090" i="5"/>
  <c r="F1091" i="5"/>
  <c r="H1091" i="5" s="1"/>
  <c r="G1091" i="5"/>
  <c r="F1092" i="5"/>
  <c r="H1092" i="5" s="1"/>
  <c r="G1092" i="5"/>
  <c r="F1093" i="5"/>
  <c r="H1093" i="5" s="1"/>
  <c r="G1093" i="5"/>
  <c r="F1094" i="5"/>
  <c r="H1094" i="5" s="1"/>
  <c r="G1094" i="5"/>
  <c r="F1095" i="5"/>
  <c r="H1095" i="5" s="1"/>
  <c r="G1095" i="5"/>
  <c r="F1096" i="5"/>
  <c r="H1096" i="5" s="1"/>
  <c r="G1096" i="5"/>
  <c r="F1097" i="5"/>
  <c r="H1097" i="5" s="1"/>
  <c r="G1097" i="5"/>
  <c r="F1098" i="5"/>
  <c r="H1098" i="5" s="1"/>
  <c r="G1098" i="5"/>
  <c r="F1099" i="5"/>
  <c r="H1099" i="5" s="1"/>
  <c r="G1099" i="5"/>
  <c r="F1100" i="5"/>
  <c r="H1100" i="5" s="1"/>
  <c r="G1100" i="5"/>
  <c r="F1101" i="5"/>
  <c r="H1101" i="5" s="1"/>
  <c r="G1101" i="5"/>
  <c r="F1102" i="5"/>
  <c r="H1102" i="5" s="1"/>
  <c r="G1102" i="5"/>
  <c r="F1103" i="5"/>
  <c r="H1103" i="5" s="1"/>
  <c r="G1103" i="5"/>
  <c r="F1104" i="5"/>
  <c r="H1104" i="5" s="1"/>
  <c r="G1104" i="5"/>
  <c r="F1105" i="5"/>
  <c r="H1105" i="5" s="1"/>
  <c r="G1105" i="5"/>
  <c r="F1106" i="5"/>
  <c r="H1106" i="5" s="1"/>
  <c r="G1106" i="5"/>
  <c r="F1107" i="5"/>
  <c r="H1107" i="5" s="1"/>
  <c r="G1107" i="5"/>
  <c r="F1108" i="5"/>
  <c r="H1108" i="5" s="1"/>
  <c r="G1108" i="5"/>
  <c r="F1109" i="5"/>
  <c r="H1109" i="5" s="1"/>
  <c r="G1109" i="5"/>
  <c r="F1110" i="5"/>
  <c r="H1110" i="5" s="1"/>
  <c r="G1110" i="5"/>
  <c r="F1111" i="5"/>
  <c r="H1111" i="5" s="1"/>
  <c r="G1111" i="5"/>
  <c r="F1112" i="5"/>
  <c r="H1112" i="5" s="1"/>
  <c r="G1112" i="5"/>
  <c r="F1113" i="5"/>
  <c r="H1113" i="5" s="1"/>
  <c r="G1113" i="5"/>
  <c r="F1114" i="5"/>
  <c r="H1114" i="5" s="1"/>
  <c r="G1114" i="5"/>
  <c r="F1115" i="5"/>
  <c r="H1115" i="5" s="1"/>
  <c r="G1115" i="5"/>
  <c r="F1116" i="5"/>
  <c r="H1116" i="5" s="1"/>
  <c r="G1116" i="5"/>
  <c r="F1117" i="5"/>
  <c r="H1117" i="5" s="1"/>
  <c r="G1117" i="5"/>
  <c r="F1118" i="5"/>
  <c r="H1118" i="5" s="1"/>
  <c r="G1118" i="5"/>
  <c r="F1119" i="5"/>
  <c r="H1119" i="5" s="1"/>
  <c r="G1119" i="5"/>
  <c r="F1120" i="5"/>
  <c r="H1120" i="5" s="1"/>
  <c r="G1120" i="5"/>
  <c r="F1121" i="5"/>
  <c r="H1121" i="5" s="1"/>
  <c r="G1121" i="5"/>
  <c r="F1122" i="5"/>
  <c r="H1122" i="5" s="1"/>
  <c r="G1122" i="5"/>
  <c r="F1123" i="5"/>
  <c r="H1123" i="5" s="1"/>
  <c r="G1123" i="5"/>
  <c r="F1124" i="5"/>
  <c r="H1124" i="5" s="1"/>
  <c r="G1124" i="5"/>
  <c r="F1125" i="5"/>
  <c r="H1125" i="5" s="1"/>
  <c r="G1125" i="5"/>
  <c r="F1126" i="5"/>
  <c r="H1126" i="5" s="1"/>
  <c r="G1126" i="5"/>
  <c r="F1127" i="5"/>
  <c r="H1127" i="5" s="1"/>
  <c r="G1127" i="5"/>
  <c r="F1128" i="5"/>
  <c r="H1128" i="5" s="1"/>
  <c r="G1128" i="5"/>
  <c r="F1129" i="5"/>
  <c r="H1129" i="5" s="1"/>
  <c r="G1129" i="5"/>
  <c r="F1130" i="5"/>
  <c r="H1130" i="5" s="1"/>
  <c r="G1130" i="5"/>
  <c r="F1131" i="5"/>
  <c r="H1131" i="5" s="1"/>
  <c r="G1131" i="5"/>
  <c r="F1132" i="5"/>
  <c r="H1132" i="5" s="1"/>
  <c r="G1132" i="5"/>
  <c r="F1133" i="5"/>
  <c r="H1133" i="5" s="1"/>
  <c r="G1133" i="5"/>
  <c r="F1134" i="5"/>
  <c r="H1134" i="5" s="1"/>
  <c r="G1134" i="5"/>
  <c r="F1135" i="5"/>
  <c r="H1135" i="5" s="1"/>
  <c r="G1135" i="5"/>
  <c r="F1136" i="5"/>
  <c r="H1136" i="5" s="1"/>
  <c r="G1136" i="5"/>
  <c r="F1137" i="5"/>
  <c r="H1137" i="5" s="1"/>
  <c r="G1137" i="5"/>
  <c r="F1138" i="5"/>
  <c r="H1138" i="5" s="1"/>
  <c r="G1138" i="5"/>
  <c r="F1139" i="5"/>
  <c r="H1139" i="5" s="1"/>
  <c r="G1139" i="5"/>
  <c r="F1140" i="5"/>
  <c r="H1140" i="5" s="1"/>
  <c r="G1140" i="5"/>
  <c r="F1141" i="5"/>
  <c r="H1141" i="5" s="1"/>
  <c r="G1141" i="5"/>
  <c r="F1142" i="5"/>
  <c r="H1142" i="5" s="1"/>
  <c r="G1142" i="5"/>
  <c r="F1143" i="5"/>
  <c r="H1143" i="5" s="1"/>
  <c r="G1143" i="5"/>
  <c r="F1144" i="5"/>
  <c r="H1144" i="5" s="1"/>
  <c r="G1144" i="5"/>
  <c r="F1145" i="5"/>
  <c r="H1145" i="5" s="1"/>
  <c r="G1145" i="5"/>
  <c r="F1146" i="5"/>
  <c r="H1146" i="5" s="1"/>
  <c r="G1146" i="5"/>
  <c r="F1147" i="5"/>
  <c r="H1147" i="5" s="1"/>
  <c r="G1147" i="5"/>
  <c r="F1148" i="5"/>
  <c r="H1148" i="5" s="1"/>
  <c r="G1148" i="5"/>
  <c r="F1149" i="5"/>
  <c r="H1149" i="5" s="1"/>
  <c r="G1149" i="5"/>
  <c r="F1150" i="5"/>
  <c r="H1150" i="5" s="1"/>
  <c r="G1150" i="5"/>
  <c r="F1151" i="5"/>
  <c r="H1151" i="5" s="1"/>
  <c r="G1151" i="5"/>
  <c r="F1152" i="5"/>
  <c r="H1152" i="5" s="1"/>
  <c r="G1152" i="5"/>
  <c r="F1153" i="5"/>
  <c r="H1153" i="5" s="1"/>
  <c r="G1153" i="5"/>
  <c r="F1154" i="5"/>
  <c r="H1154" i="5" s="1"/>
  <c r="G1154" i="5"/>
  <c r="F1155" i="5"/>
  <c r="H1155" i="5" s="1"/>
  <c r="G1155" i="5"/>
  <c r="F1156" i="5"/>
  <c r="H1156" i="5" s="1"/>
  <c r="G1156" i="5"/>
  <c r="F1157" i="5"/>
  <c r="H1157" i="5" s="1"/>
  <c r="G1157" i="5"/>
  <c r="F1158" i="5"/>
  <c r="H1158" i="5" s="1"/>
  <c r="G1158" i="5"/>
  <c r="F1159" i="5"/>
  <c r="H1159" i="5" s="1"/>
  <c r="G1159" i="5"/>
  <c r="F1160" i="5"/>
  <c r="H1160" i="5" s="1"/>
  <c r="G1160" i="5"/>
  <c r="F1161" i="5"/>
  <c r="H1161" i="5" s="1"/>
  <c r="G1161" i="5"/>
  <c r="F1162" i="5"/>
  <c r="H1162" i="5" s="1"/>
  <c r="G1162" i="5"/>
  <c r="F1163" i="5"/>
  <c r="H1163" i="5" s="1"/>
  <c r="G1163" i="5"/>
  <c r="F1164" i="5"/>
  <c r="H1164" i="5" s="1"/>
  <c r="G1164" i="5"/>
  <c r="F1165" i="5"/>
  <c r="H1165" i="5" s="1"/>
  <c r="G1165" i="5"/>
  <c r="F1166" i="5"/>
  <c r="H1166" i="5" s="1"/>
  <c r="G1166" i="5"/>
  <c r="F1167" i="5"/>
  <c r="H1167" i="5" s="1"/>
  <c r="G1167" i="5"/>
  <c r="F1168" i="5"/>
  <c r="H1168" i="5" s="1"/>
  <c r="G1168" i="5"/>
  <c r="F1169" i="5"/>
  <c r="H1169" i="5" s="1"/>
  <c r="G1169" i="5"/>
  <c r="F1170" i="5"/>
  <c r="H1170" i="5" s="1"/>
  <c r="G1170" i="5"/>
  <c r="F1171" i="5"/>
  <c r="H1171" i="5" s="1"/>
  <c r="G1171" i="5"/>
  <c r="F1172" i="5"/>
  <c r="H1172" i="5" s="1"/>
  <c r="G1172" i="5"/>
  <c r="F1173" i="5"/>
  <c r="H1173" i="5" s="1"/>
  <c r="G1173" i="5"/>
  <c r="F1174" i="5"/>
  <c r="H1174" i="5" s="1"/>
  <c r="G1174" i="5"/>
  <c r="F1175" i="5"/>
  <c r="H1175" i="5" s="1"/>
  <c r="G1175" i="5"/>
  <c r="F1176" i="5"/>
  <c r="H1176" i="5" s="1"/>
  <c r="G1176" i="5"/>
  <c r="F1177" i="5"/>
  <c r="H1177" i="5" s="1"/>
  <c r="G1177" i="5"/>
  <c r="F1178" i="5"/>
  <c r="H1178" i="5" s="1"/>
  <c r="G1178" i="5"/>
  <c r="F1179" i="5"/>
  <c r="H1179" i="5" s="1"/>
  <c r="G1179" i="5"/>
  <c r="F1180" i="5"/>
  <c r="H1180" i="5" s="1"/>
  <c r="G1180" i="5"/>
  <c r="F1181" i="5"/>
  <c r="H1181" i="5" s="1"/>
  <c r="G1181" i="5"/>
  <c r="F1182" i="5"/>
  <c r="H1182" i="5" s="1"/>
  <c r="G1182" i="5"/>
  <c r="F1183" i="5"/>
  <c r="H1183" i="5" s="1"/>
  <c r="G1183" i="5"/>
  <c r="F1184" i="5"/>
  <c r="H1184" i="5" s="1"/>
  <c r="G1184" i="5"/>
  <c r="F1185" i="5"/>
  <c r="H1185" i="5" s="1"/>
  <c r="G1185" i="5"/>
  <c r="F1186" i="5"/>
  <c r="H1186" i="5" s="1"/>
  <c r="G1186" i="5"/>
  <c r="F1187" i="5"/>
  <c r="H1187" i="5" s="1"/>
  <c r="G1187" i="5"/>
  <c r="F1188" i="5"/>
  <c r="H1188" i="5" s="1"/>
  <c r="G1188" i="5"/>
  <c r="F1189" i="5"/>
  <c r="H1189" i="5" s="1"/>
  <c r="G1189" i="5"/>
  <c r="F1190" i="5"/>
  <c r="H1190" i="5" s="1"/>
  <c r="G1190" i="5"/>
  <c r="F1191" i="5"/>
  <c r="H1191" i="5" s="1"/>
  <c r="G1191" i="5"/>
  <c r="F1192" i="5"/>
  <c r="H1192" i="5" s="1"/>
  <c r="G1192" i="5"/>
  <c r="F1193" i="5"/>
  <c r="H1193" i="5" s="1"/>
  <c r="G1193" i="5"/>
  <c r="F1194" i="5"/>
  <c r="H1194" i="5" s="1"/>
  <c r="G1194" i="5"/>
  <c r="F1195" i="5"/>
  <c r="H1195" i="5" s="1"/>
  <c r="G1195" i="5"/>
  <c r="F1196" i="5"/>
  <c r="H1196" i="5" s="1"/>
  <c r="G1196" i="5"/>
  <c r="F1197" i="5"/>
  <c r="H1197" i="5" s="1"/>
  <c r="G1197" i="5"/>
  <c r="F1198" i="5"/>
  <c r="H1198" i="5" s="1"/>
  <c r="G1198" i="5"/>
  <c r="F1199" i="5"/>
  <c r="H1199" i="5" s="1"/>
  <c r="G1199" i="5"/>
  <c r="F1200" i="5"/>
  <c r="H1200" i="5" s="1"/>
  <c r="G1200" i="5"/>
  <c r="F1201" i="5"/>
  <c r="H1201" i="5" s="1"/>
  <c r="G1201" i="5"/>
  <c r="F1202" i="5"/>
  <c r="H1202" i="5" s="1"/>
  <c r="G1202" i="5"/>
  <c r="F1203" i="5"/>
  <c r="H1203" i="5" s="1"/>
  <c r="G1203" i="5"/>
  <c r="F1204" i="5"/>
  <c r="H1204" i="5" s="1"/>
  <c r="G1204" i="5"/>
  <c r="F1205" i="5"/>
  <c r="H1205" i="5" s="1"/>
  <c r="G1205" i="5"/>
  <c r="F1206" i="5"/>
  <c r="H1206" i="5" s="1"/>
  <c r="F1207" i="5"/>
  <c r="H1207" i="5" s="1"/>
  <c r="G1207" i="5"/>
  <c r="F1208" i="5"/>
  <c r="H1208" i="5" s="1"/>
  <c r="F1209" i="5"/>
  <c r="H1209" i="5" s="1"/>
  <c r="G1209" i="5"/>
  <c r="F1210" i="5"/>
  <c r="H1210" i="5" s="1"/>
  <c r="F1211" i="5"/>
  <c r="H1211" i="5" s="1"/>
  <c r="G1211" i="5"/>
  <c r="F1212" i="5"/>
  <c r="H1212" i="5" s="1"/>
  <c r="F1213" i="5"/>
  <c r="H1213" i="5" s="1"/>
  <c r="G1213" i="5"/>
  <c r="F1214" i="5"/>
  <c r="H1214" i="5" s="1"/>
  <c r="F1215" i="5"/>
  <c r="H1215" i="5" s="1"/>
  <c r="G1215" i="5"/>
  <c r="F1216" i="5"/>
  <c r="H1216" i="5" s="1"/>
  <c r="F1217" i="5"/>
  <c r="H1217" i="5" s="1"/>
  <c r="G1217" i="5"/>
  <c r="F1218" i="5"/>
  <c r="H1218" i="5" s="1"/>
  <c r="F1219" i="5"/>
  <c r="H1219" i="5" s="1"/>
  <c r="G1219" i="5"/>
  <c r="F1220" i="5"/>
  <c r="H1220" i="5" s="1"/>
  <c r="F1221" i="5"/>
  <c r="H1221" i="5" s="1"/>
  <c r="G1221" i="5"/>
  <c r="F1222" i="5"/>
  <c r="H1222" i="5" s="1"/>
  <c r="F1223" i="5"/>
  <c r="H1223" i="5" s="1"/>
  <c r="G1223" i="5"/>
  <c r="F1224" i="5"/>
  <c r="H1224" i="5" s="1"/>
  <c r="F1225" i="5"/>
  <c r="H1225" i="5" s="1"/>
  <c r="G1225" i="5"/>
  <c r="F1226" i="5"/>
  <c r="H1226" i="5" s="1"/>
  <c r="F1227" i="5"/>
  <c r="H1227" i="5" s="1"/>
  <c r="G1227" i="5"/>
  <c r="F1228" i="5"/>
  <c r="H1228" i="5" s="1"/>
  <c r="F1229" i="5"/>
  <c r="H1229" i="5" s="1"/>
  <c r="G1229" i="5"/>
  <c r="F1230" i="5"/>
  <c r="H1230" i="5" s="1"/>
  <c r="F1231" i="5"/>
  <c r="H1231" i="5" s="1"/>
  <c r="G1231" i="5"/>
  <c r="F1232" i="5"/>
  <c r="H1232" i="5" s="1"/>
  <c r="F1233" i="5"/>
  <c r="H1233" i="5" s="1"/>
  <c r="G1233" i="5"/>
  <c r="F1234" i="5"/>
  <c r="H1234" i="5" s="1"/>
  <c r="F1235" i="5"/>
  <c r="H1235" i="5" s="1"/>
  <c r="G1235" i="5"/>
  <c r="F1236" i="5"/>
  <c r="H1236" i="5" s="1"/>
  <c r="F1237" i="5"/>
  <c r="H1237" i="5" s="1"/>
  <c r="G1237" i="5"/>
  <c r="F1238" i="5"/>
  <c r="H1238" i="5" s="1"/>
  <c r="F1239" i="5"/>
  <c r="H1239" i="5" s="1"/>
  <c r="G1239" i="5"/>
  <c r="F1240" i="5"/>
  <c r="H1240" i="5" s="1"/>
  <c r="F1241" i="5"/>
  <c r="H1241" i="5" s="1"/>
  <c r="G1241" i="5"/>
  <c r="F1242" i="5"/>
  <c r="H1242" i="5" s="1"/>
  <c r="F1243" i="5"/>
  <c r="H1243" i="5" s="1"/>
  <c r="G1243" i="5"/>
  <c r="F1244" i="5"/>
  <c r="H1244" i="5" s="1"/>
  <c r="F1245" i="5"/>
  <c r="H1245" i="5" s="1"/>
  <c r="G1245" i="5"/>
  <c r="F1246" i="5"/>
  <c r="H1246" i="5" s="1"/>
  <c r="F1247" i="5"/>
  <c r="H1247" i="5" s="1"/>
  <c r="G1247" i="5"/>
  <c r="F1248" i="5"/>
  <c r="H1248" i="5" s="1"/>
  <c r="F1249" i="5"/>
  <c r="H1249" i="5" s="1"/>
  <c r="G1249" i="5"/>
  <c r="F1250" i="5"/>
  <c r="H1250" i="5" s="1"/>
  <c r="F1251" i="5"/>
  <c r="H1251" i="5" s="1"/>
  <c r="G1251" i="5"/>
  <c r="F1252" i="5"/>
  <c r="H1252" i="5" s="1"/>
  <c r="F1253" i="5"/>
  <c r="H1253" i="5" s="1"/>
  <c r="G1253" i="5"/>
  <c r="F1254" i="5"/>
  <c r="H1254" i="5" s="1"/>
  <c r="F1255" i="5"/>
  <c r="H1255" i="5" s="1"/>
  <c r="G1255" i="5"/>
  <c r="F1256" i="5"/>
  <c r="H1256" i="5" s="1"/>
  <c r="F1257" i="5"/>
  <c r="H1257" i="5" s="1"/>
  <c r="G1257" i="5"/>
  <c r="F1258" i="5"/>
  <c r="H1258" i="5" s="1"/>
  <c r="F1259" i="5"/>
  <c r="H1259" i="5" s="1"/>
  <c r="G1259" i="5"/>
  <c r="F1260" i="5"/>
  <c r="H1260" i="5" s="1"/>
  <c r="F1261" i="5"/>
  <c r="H1261" i="5" s="1"/>
  <c r="G1261" i="5"/>
  <c r="F1262" i="5"/>
  <c r="H1262" i="5" s="1"/>
  <c r="F1263" i="5"/>
  <c r="H1263" i="5" s="1"/>
  <c r="G1263" i="5"/>
  <c r="F1264" i="5"/>
  <c r="H1264" i="5" s="1"/>
  <c r="F1265" i="5"/>
  <c r="H1265" i="5" s="1"/>
  <c r="G1265" i="5"/>
  <c r="F1266" i="5"/>
  <c r="H1266" i="5" s="1"/>
  <c r="F1267" i="5"/>
  <c r="H1267" i="5" s="1"/>
  <c r="G1267" i="5"/>
  <c r="F1268" i="5"/>
  <c r="H1268" i="5" s="1"/>
  <c r="F1269" i="5"/>
  <c r="H1269" i="5" s="1"/>
  <c r="G1269" i="5"/>
  <c r="F1270" i="5"/>
  <c r="H1270" i="5" s="1"/>
  <c r="F1271" i="5"/>
  <c r="H1271" i="5" s="1"/>
  <c r="G1271" i="5"/>
  <c r="F1272" i="5"/>
  <c r="H1272" i="5" s="1"/>
  <c r="F1273" i="5"/>
  <c r="H1273" i="5" s="1"/>
  <c r="G1273" i="5"/>
  <c r="F1274" i="5"/>
  <c r="H1274" i="5" s="1"/>
  <c r="F1275" i="5"/>
  <c r="H1275" i="5" s="1"/>
  <c r="G1275" i="5"/>
  <c r="F1276" i="5"/>
  <c r="H1276" i="5" s="1"/>
  <c r="F1277" i="5"/>
  <c r="H1277" i="5" s="1"/>
  <c r="G1277" i="5"/>
  <c r="F1278" i="5"/>
  <c r="H1278" i="5" s="1"/>
  <c r="F1279" i="5"/>
  <c r="H1279" i="5" s="1"/>
  <c r="G1279" i="5"/>
  <c r="F1280" i="5"/>
  <c r="H1280" i="5" s="1"/>
  <c r="F1281" i="5"/>
  <c r="H1281" i="5" s="1"/>
  <c r="G1281" i="5"/>
  <c r="F1282" i="5"/>
  <c r="H1282" i="5" s="1"/>
  <c r="F1283" i="5"/>
  <c r="H1283" i="5" s="1"/>
  <c r="G1283" i="5"/>
  <c r="F1284" i="5"/>
  <c r="H1284" i="5" s="1"/>
  <c r="F1285" i="5"/>
  <c r="H1285" i="5" s="1"/>
  <c r="G1285" i="5"/>
  <c r="F1286" i="5"/>
  <c r="H1286" i="5" s="1"/>
  <c r="F1287" i="5"/>
  <c r="H1287" i="5" s="1"/>
  <c r="G1287" i="5"/>
  <c r="F1288" i="5"/>
  <c r="H1288" i="5" s="1"/>
  <c r="F1289" i="5"/>
  <c r="H1289" i="5" s="1"/>
  <c r="G1289" i="5"/>
  <c r="F1290" i="5"/>
  <c r="H1290" i="5" s="1"/>
  <c r="F1291" i="5"/>
  <c r="H1291" i="5" s="1"/>
  <c r="G1291" i="5"/>
  <c r="F1292" i="5"/>
  <c r="H1292" i="5" s="1"/>
  <c r="F1293" i="5"/>
  <c r="H1293" i="5" s="1"/>
  <c r="G1293" i="5"/>
  <c r="F1294" i="5"/>
  <c r="H1294" i="5" s="1"/>
  <c r="F1295" i="5"/>
  <c r="H1295" i="5" s="1"/>
  <c r="G1295" i="5"/>
  <c r="F1296" i="5"/>
  <c r="H1296" i="5" s="1"/>
  <c r="F1297" i="5"/>
  <c r="H1297" i="5" s="1"/>
  <c r="G1297" i="5"/>
  <c r="F1298" i="5"/>
  <c r="H1298" i="5" s="1"/>
  <c r="F1299" i="5"/>
  <c r="H1299" i="5" s="1"/>
  <c r="G1299" i="5"/>
  <c r="F1300" i="5"/>
  <c r="H1300" i="5" s="1"/>
  <c r="F1301" i="5"/>
  <c r="H1301" i="5" s="1"/>
  <c r="G1301" i="5"/>
  <c r="F1302" i="5"/>
  <c r="H1302" i="5" s="1"/>
  <c r="F1303" i="5"/>
  <c r="H1303" i="5" s="1"/>
  <c r="G1303" i="5"/>
  <c r="F1304" i="5"/>
  <c r="H1304" i="5" s="1"/>
  <c r="F1305" i="5"/>
  <c r="H1305" i="5" s="1"/>
  <c r="G1305" i="5"/>
  <c r="F1306" i="5"/>
  <c r="H1306" i="5" s="1"/>
  <c r="F1307" i="5"/>
  <c r="H1307" i="5" s="1"/>
  <c r="G1307" i="5"/>
  <c r="F1308" i="5"/>
  <c r="H1308" i="5" s="1"/>
  <c r="F1309" i="5"/>
  <c r="H1309" i="5" s="1"/>
  <c r="G1309" i="5"/>
  <c r="F1310" i="5"/>
  <c r="H1310" i="5" s="1"/>
  <c r="F1311" i="5"/>
  <c r="H1311" i="5" s="1"/>
  <c r="G1311" i="5"/>
  <c r="F1312" i="5"/>
  <c r="H1312" i="5" s="1"/>
  <c r="F1313" i="5"/>
  <c r="H1313" i="5" s="1"/>
  <c r="G1313" i="5"/>
  <c r="F1314" i="5"/>
  <c r="H1314" i="5" s="1"/>
  <c r="F1315" i="5"/>
  <c r="H1315" i="5" s="1"/>
  <c r="G1315" i="5"/>
  <c r="F1316" i="5"/>
  <c r="H1316" i="5" s="1"/>
  <c r="F1317" i="5"/>
  <c r="H1317" i="5" s="1"/>
  <c r="G1317" i="5"/>
  <c r="F1318" i="5"/>
  <c r="H1318" i="5" s="1"/>
  <c r="F1319" i="5"/>
  <c r="H1319" i="5" s="1"/>
  <c r="G1319" i="5"/>
  <c r="F1320" i="5"/>
  <c r="H1320" i="5" s="1"/>
  <c r="F1321" i="5"/>
  <c r="H1321" i="5" s="1"/>
  <c r="G1321" i="5"/>
  <c r="F1322" i="5"/>
  <c r="H1322" i="5" s="1"/>
  <c r="F1323" i="5"/>
  <c r="H1323" i="5" s="1"/>
  <c r="G1323" i="5"/>
  <c r="F1324" i="5"/>
  <c r="H1324" i="5" s="1"/>
  <c r="F1325" i="5"/>
  <c r="H1325" i="5" s="1"/>
  <c r="G1325" i="5"/>
  <c r="F1326" i="5"/>
  <c r="H1326" i="5" s="1"/>
  <c r="F1327" i="5"/>
  <c r="H1327" i="5" s="1"/>
  <c r="G1327" i="5"/>
  <c r="F1328" i="5"/>
  <c r="H1328" i="5" s="1"/>
  <c r="F1329" i="5"/>
  <c r="H1329" i="5" s="1"/>
  <c r="G1329" i="5"/>
  <c r="F1330" i="5"/>
  <c r="H1330" i="5" s="1"/>
  <c r="F1331" i="5"/>
  <c r="H1331" i="5" s="1"/>
  <c r="G1331" i="5"/>
  <c r="F1332" i="5"/>
  <c r="H1332" i="5" s="1"/>
  <c r="F1333" i="5"/>
  <c r="H1333" i="5" s="1"/>
  <c r="G1333" i="5"/>
  <c r="F1334" i="5"/>
  <c r="H1334" i="5" s="1"/>
  <c r="F1335" i="5"/>
  <c r="H1335" i="5" s="1"/>
  <c r="G1335" i="5"/>
  <c r="F1336" i="5"/>
  <c r="H1336" i="5" s="1"/>
  <c r="F1337" i="5"/>
  <c r="H1337" i="5" s="1"/>
  <c r="G1337" i="5"/>
  <c r="F1338" i="5"/>
  <c r="H1338" i="5" s="1"/>
  <c r="F1339" i="5"/>
  <c r="H1339" i="5" s="1"/>
  <c r="G1339" i="5"/>
  <c r="F1340" i="5"/>
  <c r="H1340" i="5" s="1"/>
  <c r="F1341" i="5"/>
  <c r="H1341" i="5" s="1"/>
  <c r="G1341" i="5"/>
  <c r="F1342" i="5"/>
  <c r="H1342" i="5" s="1"/>
  <c r="F1343" i="5"/>
  <c r="H1343" i="5" s="1"/>
  <c r="G1343" i="5"/>
  <c r="F1344" i="5"/>
  <c r="H1344" i="5" s="1"/>
  <c r="F1345" i="5"/>
  <c r="H1345" i="5" s="1"/>
  <c r="G1345" i="5"/>
  <c r="F1346" i="5"/>
  <c r="H1346" i="5" s="1"/>
  <c r="F1347" i="5"/>
  <c r="H1347" i="5" s="1"/>
  <c r="G1347" i="5"/>
  <c r="F1348" i="5"/>
  <c r="H1348" i="5" s="1"/>
  <c r="F1349" i="5"/>
  <c r="H1349" i="5" s="1"/>
  <c r="G1349" i="5"/>
  <c r="F1350" i="5"/>
  <c r="H1350" i="5" s="1"/>
  <c r="F1351" i="5"/>
  <c r="H1351" i="5" s="1"/>
  <c r="G1351" i="5"/>
  <c r="F1352" i="5"/>
  <c r="H1352" i="5" s="1"/>
  <c r="F1353" i="5"/>
  <c r="H1353" i="5" s="1"/>
  <c r="G1353" i="5"/>
  <c r="F1354" i="5"/>
  <c r="H1354" i="5" s="1"/>
  <c r="F1355" i="5"/>
  <c r="H1355" i="5" s="1"/>
  <c r="G1355" i="5"/>
  <c r="F1356" i="5"/>
  <c r="H1356" i="5" s="1"/>
  <c r="F1357" i="5"/>
  <c r="H1357" i="5" s="1"/>
  <c r="G1357" i="5"/>
  <c r="F1358" i="5"/>
  <c r="H1358" i="5" s="1"/>
  <c r="F1359" i="5"/>
  <c r="H1359" i="5" s="1"/>
  <c r="G1359" i="5"/>
  <c r="F1360" i="5"/>
  <c r="H1360" i="5" s="1"/>
  <c r="F1361" i="5"/>
  <c r="H1361" i="5" s="1"/>
  <c r="G1361" i="5"/>
  <c r="F1362" i="5"/>
  <c r="H1362" i="5" s="1"/>
  <c r="F1363" i="5"/>
  <c r="H1363" i="5" s="1"/>
  <c r="G1363" i="5"/>
  <c r="F1364" i="5"/>
  <c r="H1364" i="5" s="1"/>
  <c r="F1365" i="5"/>
  <c r="H1365" i="5" s="1"/>
  <c r="G1365" i="5"/>
  <c r="F1366" i="5"/>
  <c r="H1366" i="5" s="1"/>
  <c r="F1367" i="5"/>
  <c r="H1367" i="5" s="1"/>
  <c r="G1367" i="5"/>
  <c r="F1368" i="5"/>
  <c r="H1368" i="5" s="1"/>
  <c r="F1369" i="5"/>
  <c r="H1369" i="5" s="1"/>
  <c r="G1369" i="5"/>
  <c r="F1370" i="5"/>
  <c r="H1370" i="5" s="1"/>
  <c r="F1371" i="5"/>
  <c r="H1371" i="5" s="1"/>
  <c r="G1371" i="5"/>
  <c r="F1372" i="5"/>
  <c r="H1372" i="5" s="1"/>
  <c r="F1373" i="5"/>
  <c r="H1373" i="5" s="1"/>
  <c r="G1373" i="5"/>
  <c r="F1374" i="5"/>
  <c r="H1374" i="5" s="1"/>
  <c r="F1375" i="5"/>
  <c r="H1375" i="5" s="1"/>
  <c r="G1375" i="5"/>
  <c r="F1376" i="5"/>
  <c r="H1376" i="5" s="1"/>
  <c r="F1377" i="5"/>
  <c r="H1377" i="5" s="1"/>
  <c r="G1377" i="5"/>
  <c r="F1378" i="5"/>
  <c r="H1378" i="5" s="1"/>
  <c r="F1379" i="5"/>
  <c r="H1379" i="5" s="1"/>
  <c r="G1379" i="5"/>
  <c r="F1380" i="5"/>
  <c r="H1380" i="5" s="1"/>
  <c r="F1381" i="5"/>
  <c r="H1381" i="5" s="1"/>
  <c r="G1381" i="5"/>
  <c r="F1382" i="5"/>
  <c r="H1382" i="5" s="1"/>
  <c r="F1383" i="5"/>
  <c r="H1383" i="5" s="1"/>
  <c r="G1383" i="5"/>
  <c r="F1384" i="5"/>
  <c r="H1384" i="5" s="1"/>
  <c r="F1385" i="5"/>
  <c r="H1385" i="5" s="1"/>
  <c r="G1385" i="5"/>
  <c r="F1386" i="5"/>
  <c r="H1386" i="5" s="1"/>
  <c r="F1387" i="5"/>
  <c r="H1387" i="5" s="1"/>
  <c r="G1387" i="5"/>
  <c r="F1388" i="5"/>
  <c r="H1388" i="5" s="1"/>
  <c r="F1389" i="5"/>
  <c r="H1389" i="5" s="1"/>
  <c r="G1389" i="5"/>
  <c r="F1390" i="5"/>
  <c r="H1390" i="5" s="1"/>
  <c r="F1391" i="5"/>
  <c r="H1391" i="5" s="1"/>
  <c r="G1391" i="5"/>
  <c r="F1392" i="5"/>
  <c r="H1392" i="5" s="1"/>
  <c r="F1393" i="5"/>
  <c r="H1393" i="5" s="1"/>
  <c r="G1393" i="5"/>
  <c r="F1394" i="5"/>
  <c r="H1394" i="5" s="1"/>
  <c r="F1395" i="5"/>
  <c r="H1395" i="5" s="1"/>
  <c r="G1395" i="5"/>
  <c r="F1396" i="5"/>
  <c r="H1396" i="5" s="1"/>
  <c r="F1397" i="5"/>
  <c r="H1397" i="5" s="1"/>
  <c r="G1397" i="5"/>
  <c r="F1398" i="5"/>
  <c r="H1398" i="5" s="1"/>
  <c r="F1399" i="5"/>
  <c r="H1399" i="5" s="1"/>
  <c r="G1399" i="5"/>
  <c r="F1400" i="5"/>
  <c r="G1400" i="5" s="1"/>
  <c r="F1401" i="5"/>
  <c r="F1402" i="5"/>
  <c r="G1402" i="5"/>
  <c r="H1402" i="5"/>
  <c r="F1403" i="5"/>
  <c r="G1403" i="5"/>
  <c r="H1403" i="5"/>
  <c r="F1404" i="5"/>
  <c r="G1404" i="5" s="1"/>
  <c r="F1405" i="5"/>
  <c r="F1406" i="5"/>
  <c r="G1406" i="5"/>
  <c r="H1406" i="5"/>
  <c r="F1407" i="5"/>
  <c r="G1407" i="5"/>
  <c r="H1407" i="5"/>
  <c r="F1408" i="5"/>
  <c r="G1408" i="5" s="1"/>
  <c r="F1409" i="5"/>
  <c r="F1410" i="5"/>
  <c r="G1410" i="5"/>
  <c r="H1410" i="5"/>
  <c r="F1411" i="5"/>
  <c r="G1411" i="5"/>
  <c r="H1411" i="5"/>
  <c r="F1412" i="5"/>
  <c r="G1412" i="5" s="1"/>
  <c r="F1413" i="5"/>
  <c r="F1414" i="5"/>
  <c r="G1414" i="5"/>
  <c r="H1414" i="5"/>
  <c r="F1415" i="5"/>
  <c r="G1415" i="5"/>
  <c r="H1415" i="5"/>
  <c r="F1416" i="5"/>
  <c r="G1416" i="5" s="1"/>
  <c r="F1417" i="5"/>
  <c r="F1418" i="5"/>
  <c r="G1418" i="5"/>
  <c r="H1418" i="5"/>
  <c r="F1419" i="5"/>
  <c r="G1419" i="5"/>
  <c r="H1419" i="5"/>
  <c r="F1420" i="5"/>
  <c r="G1420" i="5" s="1"/>
  <c r="F1421" i="5"/>
  <c r="F1422" i="5"/>
  <c r="G1422" i="5"/>
  <c r="H1422" i="5"/>
  <c r="F1423" i="5"/>
  <c r="G1423" i="5"/>
  <c r="H1423" i="5"/>
  <c r="F1424" i="5"/>
  <c r="G1424" i="5" s="1"/>
  <c r="F1425" i="5"/>
  <c r="F1426" i="5"/>
  <c r="G1426" i="5"/>
  <c r="H1426" i="5"/>
  <c r="F1427" i="5"/>
  <c r="G1427" i="5"/>
  <c r="H1427" i="5"/>
  <c r="F1428" i="5"/>
  <c r="G1428" i="5" s="1"/>
  <c r="F1429" i="5"/>
  <c r="F1430" i="5"/>
  <c r="G1430" i="5"/>
  <c r="H1430" i="5"/>
  <c r="F1431" i="5"/>
  <c r="G1431" i="5"/>
  <c r="H1431" i="5"/>
  <c r="F1432" i="5"/>
  <c r="G1432" i="5" s="1"/>
  <c r="F1433" i="5"/>
  <c r="F1434" i="5"/>
  <c r="G1434" i="5"/>
  <c r="H1434" i="5"/>
  <c r="F1435" i="5"/>
  <c r="G1435" i="5"/>
  <c r="H1435" i="5"/>
  <c r="F1436" i="5"/>
  <c r="G1436" i="5" s="1"/>
  <c r="F1437" i="5"/>
  <c r="F1438" i="5"/>
  <c r="G1438" i="5"/>
  <c r="H1438" i="5"/>
  <c r="F1439" i="5"/>
  <c r="G1439" i="5"/>
  <c r="H1439" i="5"/>
  <c r="F1440" i="5"/>
  <c r="G1440" i="5" s="1"/>
  <c r="F1441" i="5"/>
  <c r="F1442" i="5"/>
  <c r="G1442" i="5"/>
  <c r="H1442" i="5"/>
  <c r="F1443" i="5"/>
  <c r="G1443" i="5"/>
  <c r="H1443" i="5"/>
  <c r="F1444" i="5"/>
  <c r="G1444" i="5" s="1"/>
  <c r="F1445" i="5"/>
  <c r="F1446" i="5"/>
  <c r="G1446" i="5"/>
  <c r="H1446" i="5"/>
  <c r="F1447" i="5"/>
  <c r="G1447" i="5"/>
  <c r="H1447" i="5"/>
  <c r="F1448" i="5"/>
  <c r="G1448" i="5" s="1"/>
  <c r="F1449" i="5"/>
  <c r="F1450" i="5"/>
  <c r="G1450" i="5"/>
  <c r="H1450" i="5"/>
  <c r="F1451" i="5"/>
  <c r="G1451" i="5"/>
  <c r="H1451" i="5"/>
  <c r="F1452" i="5"/>
  <c r="G1452" i="5" s="1"/>
  <c r="F1453" i="5"/>
  <c r="F1454" i="5"/>
  <c r="G1454" i="5"/>
  <c r="H1454" i="5"/>
  <c r="F1455" i="5"/>
  <c r="G1455" i="5"/>
  <c r="H1455" i="5"/>
  <c r="F1456" i="5"/>
  <c r="G1456" i="5" s="1"/>
  <c r="F1457" i="5"/>
  <c r="F1458" i="5"/>
  <c r="G1458" i="5"/>
  <c r="H1458" i="5"/>
  <c r="F1459" i="5"/>
  <c r="G1459" i="5"/>
  <c r="H1459" i="5"/>
  <c r="F1460" i="5"/>
  <c r="G1460" i="5" s="1"/>
  <c r="F1461" i="5"/>
  <c r="F1462" i="5"/>
  <c r="G1462" i="5"/>
  <c r="H1462" i="5"/>
  <c r="F1463" i="5"/>
  <c r="G1463" i="5"/>
  <c r="H1463" i="5"/>
  <c r="F1464" i="5"/>
  <c r="G1464" i="5" s="1"/>
  <c r="F1465" i="5"/>
  <c r="F1466" i="5"/>
  <c r="G1466" i="5"/>
  <c r="H1466" i="5"/>
  <c r="F1467" i="5"/>
  <c r="G1467" i="5"/>
  <c r="H1467" i="5"/>
  <c r="F1468" i="5"/>
  <c r="G1468" i="5" s="1"/>
  <c r="F1469" i="5"/>
  <c r="F1470" i="5"/>
  <c r="G1470" i="5"/>
  <c r="H1470" i="5"/>
  <c r="F1471" i="5"/>
  <c r="G1471" i="5"/>
  <c r="H1471" i="5"/>
  <c r="F1472" i="5"/>
  <c r="G1472" i="5" s="1"/>
  <c r="F1473" i="5"/>
  <c r="F1474" i="5"/>
  <c r="G1474" i="5"/>
  <c r="H1474" i="5"/>
  <c r="F1475" i="5"/>
  <c r="G1475" i="5"/>
  <c r="H1475" i="5"/>
  <c r="F1476" i="5"/>
  <c r="G1476" i="5" s="1"/>
  <c r="F1477" i="5"/>
  <c r="F1478" i="5"/>
  <c r="G1478" i="5"/>
  <c r="H1478" i="5"/>
  <c r="F1479" i="5"/>
  <c r="G1479" i="5"/>
  <c r="H1479" i="5"/>
  <c r="F1480" i="5"/>
  <c r="G1480" i="5" s="1"/>
  <c r="F1481" i="5"/>
  <c r="F1482" i="5"/>
  <c r="G1482" i="5"/>
  <c r="H1482" i="5"/>
  <c r="F1483" i="5"/>
  <c r="G1483" i="5"/>
  <c r="H1483" i="5"/>
  <c r="F1484" i="5"/>
  <c r="G1484" i="5" s="1"/>
  <c r="F1485" i="5"/>
  <c r="F1486" i="5"/>
  <c r="G1486" i="5"/>
  <c r="H1486" i="5"/>
  <c r="F1487" i="5"/>
  <c r="G1487" i="5"/>
  <c r="H1487" i="5"/>
  <c r="F1488" i="5"/>
  <c r="G1488" i="5" s="1"/>
  <c r="F1489" i="5"/>
  <c r="F1490" i="5"/>
  <c r="G1490" i="5"/>
  <c r="H1490" i="5"/>
  <c r="F1491" i="5"/>
  <c r="G1491" i="5"/>
  <c r="H1491" i="5"/>
  <c r="F1492" i="5"/>
  <c r="G1492" i="5" s="1"/>
  <c r="F1493" i="5"/>
  <c r="F1494" i="5"/>
  <c r="G1494" i="5"/>
  <c r="H1494" i="5"/>
  <c r="F1495" i="5"/>
  <c r="G1495" i="5"/>
  <c r="H1495" i="5"/>
  <c r="F1496" i="5"/>
  <c r="G1496" i="5" s="1"/>
  <c r="F1497" i="5"/>
  <c r="F1498" i="5"/>
  <c r="G1498" i="5"/>
  <c r="H1498" i="5"/>
  <c r="F1499" i="5"/>
  <c r="G1499" i="5"/>
  <c r="H1499" i="5"/>
  <c r="F1500" i="5"/>
  <c r="G1500" i="5" s="1"/>
  <c r="F1501" i="5"/>
  <c r="F1502" i="5"/>
  <c r="G1502" i="5"/>
  <c r="H1502" i="5"/>
  <c r="F1503" i="5"/>
  <c r="G1503" i="5"/>
  <c r="H1503" i="5"/>
  <c r="F1504" i="5"/>
  <c r="G1504" i="5" s="1"/>
  <c r="F1505" i="5"/>
  <c r="F1506" i="5"/>
  <c r="G1506" i="5"/>
  <c r="H1506" i="5"/>
  <c r="F1507" i="5"/>
  <c r="G1507" i="5"/>
  <c r="H1507" i="5"/>
  <c r="F1508" i="5"/>
  <c r="G1508" i="5" s="1"/>
  <c r="F1509" i="5"/>
  <c r="F1510" i="5"/>
  <c r="G1510" i="5"/>
  <c r="H1510" i="5"/>
  <c r="F1511" i="5"/>
  <c r="G1511" i="5"/>
  <c r="H1511" i="5"/>
  <c r="F1512" i="5"/>
  <c r="G1512" i="5" s="1"/>
  <c r="F1513" i="5"/>
  <c r="F1514" i="5"/>
  <c r="G1514" i="5"/>
  <c r="H1514" i="5"/>
  <c r="F1515" i="5"/>
  <c r="G1515" i="5"/>
  <c r="H1515" i="5"/>
  <c r="F1516" i="5"/>
  <c r="G1516" i="5" s="1"/>
  <c r="F1517" i="5"/>
  <c r="F1518" i="5"/>
  <c r="G1518" i="5"/>
  <c r="H1518" i="5"/>
  <c r="F1519" i="5"/>
  <c r="G1519" i="5"/>
  <c r="H1519" i="5"/>
  <c r="F1520" i="5"/>
  <c r="G1520" i="5" s="1"/>
  <c r="F1521" i="5"/>
  <c r="F1522" i="5"/>
  <c r="G1522" i="5"/>
  <c r="H1522" i="5"/>
  <c r="F1523" i="5"/>
  <c r="G1523" i="5"/>
  <c r="H1523" i="5"/>
  <c r="F1524" i="5"/>
  <c r="G1524" i="5" s="1"/>
  <c r="F1525" i="5"/>
  <c r="F1526" i="5"/>
  <c r="G1526" i="5"/>
  <c r="H1526" i="5"/>
  <c r="F1527" i="5"/>
  <c r="G1527" i="5"/>
  <c r="H1527" i="5"/>
  <c r="F1528" i="5"/>
  <c r="G1528" i="5" s="1"/>
  <c r="F1529" i="5"/>
  <c r="F1530" i="5"/>
  <c r="G1530" i="5"/>
  <c r="H1530" i="5"/>
  <c r="F1531" i="5"/>
  <c r="G1531" i="5"/>
  <c r="H1531" i="5"/>
  <c r="F1532" i="5"/>
  <c r="G1532" i="5" s="1"/>
  <c r="F1533" i="5"/>
  <c r="F1534" i="5"/>
  <c r="G1534" i="5"/>
  <c r="H1534" i="5"/>
  <c r="F1535" i="5"/>
  <c r="G1535" i="5"/>
  <c r="H1535" i="5"/>
  <c r="F1536" i="5"/>
  <c r="G1536" i="5" s="1"/>
  <c r="F1537" i="5"/>
  <c r="F1538" i="5"/>
  <c r="G1538" i="5"/>
  <c r="H1538" i="5"/>
  <c r="F1539" i="5"/>
  <c r="G1539" i="5"/>
  <c r="H1539" i="5"/>
  <c r="F1540" i="5"/>
  <c r="G1540" i="5" s="1"/>
  <c r="F1541" i="5"/>
  <c r="F1542" i="5"/>
  <c r="G1542" i="5"/>
  <c r="H1542" i="5"/>
  <c r="F1543" i="5"/>
  <c r="G1543" i="5"/>
  <c r="H1543" i="5"/>
  <c r="F1544" i="5"/>
  <c r="G1544" i="5" s="1"/>
  <c r="F1545" i="5"/>
  <c r="F1546" i="5"/>
  <c r="G1546" i="5"/>
  <c r="H1546" i="5"/>
  <c r="F1547" i="5"/>
  <c r="G1547" i="5"/>
  <c r="H1547" i="5"/>
  <c r="F1548" i="5"/>
  <c r="G1548" i="5" s="1"/>
  <c r="F1549" i="5"/>
  <c r="F1550" i="5"/>
  <c r="G1550" i="5"/>
  <c r="H1550" i="5"/>
  <c r="F1551" i="5"/>
  <c r="G1551" i="5"/>
  <c r="H1551" i="5"/>
  <c r="F1552" i="5"/>
  <c r="G1552" i="5" s="1"/>
  <c r="F1553" i="5"/>
  <c r="F1554" i="5"/>
  <c r="G1554" i="5"/>
  <c r="H1554" i="5"/>
  <c r="F1555" i="5"/>
  <c r="G1555" i="5"/>
  <c r="H1555" i="5"/>
  <c r="F1556" i="5"/>
  <c r="G1556" i="5" s="1"/>
  <c r="F1557" i="5"/>
  <c r="F1558" i="5"/>
  <c r="G1558" i="5"/>
  <c r="H1558" i="5"/>
  <c r="F1559" i="5"/>
  <c r="G1559" i="5"/>
  <c r="H1559" i="5"/>
  <c r="F1560" i="5"/>
  <c r="G1560" i="5" s="1"/>
  <c r="F1561" i="5"/>
  <c r="F1562" i="5"/>
  <c r="G1562" i="5"/>
  <c r="H1562" i="5"/>
  <c r="F1563" i="5"/>
  <c r="G1563" i="5"/>
  <c r="H1563" i="5"/>
  <c r="F1564" i="5"/>
  <c r="F1565" i="5"/>
  <c r="H1565" i="5" s="1"/>
  <c r="G1565" i="5"/>
  <c r="F1566" i="5"/>
  <c r="G1566" i="5"/>
  <c r="H1566" i="5"/>
  <c r="F1567" i="5"/>
  <c r="G1567" i="5"/>
  <c r="H1567" i="5"/>
  <c r="F1568" i="5"/>
  <c r="F1569" i="5"/>
  <c r="F1570" i="5"/>
  <c r="G1570" i="5"/>
  <c r="H1570" i="5"/>
  <c r="F1571" i="5"/>
  <c r="G1571" i="5"/>
  <c r="H1571" i="5"/>
  <c r="F1572" i="5"/>
  <c r="F1573" i="5"/>
  <c r="H1573" i="5" s="1"/>
  <c r="G1573" i="5"/>
  <c r="F1574" i="5"/>
  <c r="G1574" i="5"/>
  <c r="H1574" i="5"/>
  <c r="F1575" i="5"/>
  <c r="G1575" i="5"/>
  <c r="H1575" i="5"/>
  <c r="F1576" i="5"/>
  <c r="F1577" i="5"/>
  <c r="F1578" i="5"/>
  <c r="G1578" i="5"/>
  <c r="H1578" i="5"/>
  <c r="F1579" i="5"/>
  <c r="G1579" i="5"/>
  <c r="H1579" i="5"/>
  <c r="F1580" i="5"/>
  <c r="F1581" i="5"/>
  <c r="H1581" i="5" s="1"/>
  <c r="G1581" i="5"/>
  <c r="F1582" i="5"/>
  <c r="G1582" i="5"/>
  <c r="H1582" i="5"/>
  <c r="F1583" i="5"/>
  <c r="G1583" i="5"/>
  <c r="H1583" i="5"/>
  <c r="F1584" i="5"/>
  <c r="F1585" i="5"/>
  <c r="F1586" i="5"/>
  <c r="G1586" i="5"/>
  <c r="H1586" i="5"/>
  <c r="F1587" i="5"/>
  <c r="G1587" i="5"/>
  <c r="H1587" i="5"/>
  <c r="F1588" i="5"/>
  <c r="F1589" i="5"/>
  <c r="H1589" i="5" s="1"/>
  <c r="G1589" i="5"/>
  <c r="F1590" i="5"/>
  <c r="G1590" i="5"/>
  <c r="H1590" i="5"/>
  <c r="F1591" i="5"/>
  <c r="G1591" i="5"/>
  <c r="H1591" i="5"/>
  <c r="F1592" i="5"/>
  <c r="F1593" i="5"/>
  <c r="F1594" i="5"/>
  <c r="G1594" i="5"/>
  <c r="H1594" i="5"/>
  <c r="F1595" i="5"/>
  <c r="G1595" i="5"/>
  <c r="H1595" i="5"/>
  <c r="F1596" i="5"/>
  <c r="F1597" i="5"/>
  <c r="H1597" i="5" s="1"/>
  <c r="G1597" i="5"/>
  <c r="F1598" i="5"/>
  <c r="G1598" i="5"/>
  <c r="H1598" i="5"/>
  <c r="F1599" i="5"/>
  <c r="G1599" i="5"/>
  <c r="H1599" i="5"/>
  <c r="F1600" i="5"/>
  <c r="F1601" i="5"/>
  <c r="H1601" i="5" s="1"/>
  <c r="G1601" i="5"/>
  <c r="F1602" i="5"/>
  <c r="G1602" i="5" s="1"/>
  <c r="H1602" i="5"/>
  <c r="F1603" i="5"/>
  <c r="G1603" i="5"/>
  <c r="H1603" i="5"/>
  <c r="F1604" i="5"/>
  <c r="F1605" i="5"/>
  <c r="F1606" i="5"/>
  <c r="G1606" i="5"/>
  <c r="H1606" i="5"/>
  <c r="F1607" i="5"/>
  <c r="G1607" i="5"/>
  <c r="H1607" i="5"/>
  <c r="F1608" i="5"/>
  <c r="F1609" i="5"/>
  <c r="H1609" i="5" s="1"/>
  <c r="F1610" i="5"/>
  <c r="F1611" i="5"/>
  <c r="G1611" i="5"/>
  <c r="H1611" i="5"/>
  <c r="F1612" i="5"/>
  <c r="G1612" i="5" s="1"/>
  <c r="H1612" i="5"/>
  <c r="F1613" i="5"/>
  <c r="F1614" i="5"/>
  <c r="F1615" i="5"/>
  <c r="G1615" i="5"/>
  <c r="H1615" i="5"/>
  <c r="F1616" i="5"/>
  <c r="F1617" i="5"/>
  <c r="H1617" i="5" s="1"/>
  <c r="G1617" i="5"/>
  <c r="F1618" i="5"/>
  <c r="G1618" i="5" s="1"/>
  <c r="H1618" i="5"/>
  <c r="F1619" i="5"/>
  <c r="G1619" i="5"/>
  <c r="H1619" i="5"/>
  <c r="F1620" i="5"/>
  <c r="G1620" i="5" s="1"/>
  <c r="F1621" i="5"/>
  <c r="F1622" i="5"/>
  <c r="H1622" i="5" s="1"/>
  <c r="G1622" i="5"/>
  <c r="F1623" i="5"/>
  <c r="G1623" i="5"/>
  <c r="H1623" i="5"/>
  <c r="F1624" i="5"/>
  <c r="F1625" i="5"/>
  <c r="F1626" i="5"/>
  <c r="G1626" i="5" s="1"/>
  <c r="F1627" i="5"/>
  <c r="G1627" i="5"/>
  <c r="H1627" i="5"/>
  <c r="F1628" i="5"/>
  <c r="G1628" i="5" s="1"/>
  <c r="H1628" i="5"/>
  <c r="F1629" i="5"/>
  <c r="F1630" i="5"/>
  <c r="G1630" i="5" s="1"/>
  <c r="H1630" i="5"/>
  <c r="F1631" i="5"/>
  <c r="G1631" i="5"/>
  <c r="H1631" i="5"/>
  <c r="F1632" i="5"/>
  <c r="F1633" i="5"/>
  <c r="H1633" i="5" s="1"/>
  <c r="F1634" i="5"/>
  <c r="F1635" i="5"/>
  <c r="G1635" i="5"/>
  <c r="H1635" i="5"/>
  <c r="F1636" i="5"/>
  <c r="G1636" i="5" s="1"/>
  <c r="F1637" i="5"/>
  <c r="F1638" i="5"/>
  <c r="G1638" i="5" s="1"/>
  <c r="H1638" i="5"/>
  <c r="F1639" i="5"/>
  <c r="G1639" i="5"/>
  <c r="H1639" i="5"/>
  <c r="F1640" i="5"/>
  <c r="F1641" i="5"/>
  <c r="H1641" i="5" s="1"/>
  <c r="F1642" i="5"/>
  <c r="F1643" i="5"/>
  <c r="G1643" i="5"/>
  <c r="H1643" i="5"/>
  <c r="F1644" i="5"/>
  <c r="G1644" i="5" s="1"/>
  <c r="F1645" i="5"/>
  <c r="F1646" i="5"/>
  <c r="G1646" i="5" s="1"/>
  <c r="H1646" i="5"/>
  <c r="F1647" i="5"/>
  <c r="G1647" i="5"/>
  <c r="H1647" i="5"/>
  <c r="F1648" i="5"/>
  <c r="F1649" i="5"/>
  <c r="H1649" i="5" s="1"/>
  <c r="F1650" i="5"/>
  <c r="F1651" i="5"/>
  <c r="G1651" i="5"/>
  <c r="H1651" i="5"/>
  <c r="F1652" i="5"/>
  <c r="G1652" i="5" s="1"/>
  <c r="F1653" i="5"/>
  <c r="F1654" i="5"/>
  <c r="G1654" i="5" s="1"/>
  <c r="H1654" i="5"/>
  <c r="F1655" i="5"/>
  <c r="G1655" i="5"/>
  <c r="H1655" i="5"/>
  <c r="F1656" i="5"/>
  <c r="F1657" i="5"/>
  <c r="H1657" i="5" s="1"/>
  <c r="F1658" i="5"/>
  <c r="F1659" i="5"/>
  <c r="G1659" i="5"/>
  <c r="H1659" i="5"/>
  <c r="F1660" i="5"/>
  <c r="G1660" i="5" s="1"/>
  <c r="F1661" i="5"/>
  <c r="F1662" i="5"/>
  <c r="G1662" i="5" s="1"/>
  <c r="H1662" i="5"/>
  <c r="F1663" i="5"/>
  <c r="G1663" i="5"/>
  <c r="H1663" i="5"/>
  <c r="F1664" i="5"/>
  <c r="F1665" i="5"/>
  <c r="H1665" i="5" s="1"/>
  <c r="F1666" i="5"/>
  <c r="F1667" i="5"/>
  <c r="G1667" i="5"/>
  <c r="H1667" i="5"/>
  <c r="F1668" i="5"/>
  <c r="G1668" i="5" s="1"/>
  <c r="F1669" i="5"/>
  <c r="F1670" i="5"/>
  <c r="G1670" i="5" s="1"/>
  <c r="H1670" i="5"/>
  <c r="F1671" i="5"/>
  <c r="G1671" i="5"/>
  <c r="H1671" i="5"/>
  <c r="F1672" i="5"/>
  <c r="F1673" i="5"/>
  <c r="H1673" i="5" s="1"/>
  <c r="F1674" i="5"/>
  <c r="G1674" i="5" s="1"/>
  <c r="F1675" i="5"/>
  <c r="G1675" i="5"/>
  <c r="H1675" i="5"/>
  <c r="F1676" i="5"/>
  <c r="F1677" i="5"/>
  <c r="F1678" i="5"/>
  <c r="G1678" i="5" s="1"/>
  <c r="H1678" i="5"/>
  <c r="F1679" i="5"/>
  <c r="G1679" i="5"/>
  <c r="H1679" i="5"/>
  <c r="F1680" i="5"/>
  <c r="F1681" i="5"/>
  <c r="F1682" i="5"/>
  <c r="G1682" i="5" s="1"/>
  <c r="F1683" i="5"/>
  <c r="G1683" i="5"/>
  <c r="H1683" i="5"/>
  <c r="F1684" i="5"/>
  <c r="F1685" i="5"/>
  <c r="F1686" i="5"/>
  <c r="G1686" i="5" s="1"/>
  <c r="H1686" i="5"/>
  <c r="F1687" i="5"/>
  <c r="G1687" i="5"/>
  <c r="H1687" i="5"/>
  <c r="F1688" i="5"/>
  <c r="F1689" i="5"/>
  <c r="F1690" i="5"/>
  <c r="G1690" i="5" s="1"/>
  <c r="F1691" i="5"/>
  <c r="G1691" i="5"/>
  <c r="H1691" i="5"/>
  <c r="F1692" i="5"/>
  <c r="F1693" i="5"/>
  <c r="F1694" i="5"/>
  <c r="G1694" i="5" s="1"/>
  <c r="H1694" i="5"/>
  <c r="F1695" i="5"/>
  <c r="G1695" i="5"/>
  <c r="H1695" i="5"/>
  <c r="F1696" i="5"/>
  <c r="F1697" i="5"/>
  <c r="F1698" i="5"/>
  <c r="G1698" i="5" s="1"/>
  <c r="F1699" i="5"/>
  <c r="G1699" i="5"/>
  <c r="H1699" i="5"/>
  <c r="F1700" i="5"/>
  <c r="F1701" i="5"/>
  <c r="F1702" i="5"/>
  <c r="G1702" i="5" s="1"/>
  <c r="H1702" i="5"/>
  <c r="F1703" i="5"/>
  <c r="G1703" i="5"/>
  <c r="H1703" i="5"/>
  <c r="F1704" i="5"/>
  <c r="F1705" i="5"/>
  <c r="F1706" i="5"/>
  <c r="G1706" i="5" s="1"/>
  <c r="F1707" i="5"/>
  <c r="G1707" i="5"/>
  <c r="H1707" i="5"/>
  <c r="F1708" i="5"/>
  <c r="F1709" i="5"/>
  <c r="F1710" i="5"/>
  <c r="G1710" i="5" s="1"/>
  <c r="H1710" i="5"/>
  <c r="F1711" i="5"/>
  <c r="G1711" i="5"/>
  <c r="H1711" i="5"/>
  <c r="F1712" i="5"/>
  <c r="F1713" i="5"/>
  <c r="F1714" i="5"/>
  <c r="G1714" i="5" s="1"/>
  <c r="F1715" i="5"/>
  <c r="G1715" i="5"/>
  <c r="H1715" i="5"/>
  <c r="F1716" i="5"/>
  <c r="F1717" i="5"/>
  <c r="F1718" i="5"/>
  <c r="G1718" i="5" s="1"/>
  <c r="H1718" i="5"/>
  <c r="F1719" i="5"/>
  <c r="G1719" i="5"/>
  <c r="H1719" i="5"/>
  <c r="F1720" i="5"/>
  <c r="F1721" i="5"/>
  <c r="F1722" i="5"/>
  <c r="G1722" i="5" s="1"/>
  <c r="F1723" i="5"/>
  <c r="G1723" i="5"/>
  <c r="H1723" i="5"/>
  <c r="F1724" i="5"/>
  <c r="F1725" i="5"/>
  <c r="F1726" i="5"/>
  <c r="G1726" i="5" s="1"/>
  <c r="H1726" i="5"/>
  <c r="F1727" i="5"/>
  <c r="G1727" i="5"/>
  <c r="H1727" i="5"/>
  <c r="F1728" i="5"/>
  <c r="F1729" i="5"/>
  <c r="F1730" i="5"/>
  <c r="G1730" i="5" s="1"/>
  <c r="F1731" i="5"/>
  <c r="G1731" i="5"/>
  <c r="H1731" i="5"/>
  <c r="F1732" i="5"/>
  <c r="F1733" i="5"/>
  <c r="F1734" i="5"/>
  <c r="G1734" i="5" s="1"/>
  <c r="H1734" i="5"/>
  <c r="F1735" i="5"/>
  <c r="G1735" i="5"/>
  <c r="H1735" i="5"/>
  <c r="F1736" i="5"/>
  <c r="F1737" i="5"/>
  <c r="F1738" i="5"/>
  <c r="G1738" i="5" s="1"/>
  <c r="F1739" i="5"/>
  <c r="G1739" i="5"/>
  <c r="H1739" i="5"/>
  <c r="F1740" i="5"/>
  <c r="F1741" i="5"/>
  <c r="F1742" i="5"/>
  <c r="G1742" i="5" s="1"/>
  <c r="H1742" i="5"/>
  <c r="F1743" i="5"/>
  <c r="G1743" i="5"/>
  <c r="H1743" i="5"/>
  <c r="F1744" i="5"/>
  <c r="F1745" i="5"/>
  <c r="F1746" i="5"/>
  <c r="G1746" i="5" s="1"/>
  <c r="F1747" i="5"/>
  <c r="G1747" i="5"/>
  <c r="H1747" i="5"/>
  <c r="F1748" i="5"/>
  <c r="F1749" i="5"/>
  <c r="F1750" i="5"/>
  <c r="G1750" i="5" s="1"/>
  <c r="H1750" i="5"/>
  <c r="F1751" i="5"/>
  <c r="G1751" i="5"/>
  <c r="H1751" i="5"/>
  <c r="F1752" i="5"/>
  <c r="F1753" i="5"/>
  <c r="F1754" i="5"/>
  <c r="G1754" i="5" s="1"/>
  <c r="F1755" i="5"/>
  <c r="G1755" i="5"/>
  <c r="H1755" i="5"/>
  <c r="F1756" i="5"/>
  <c r="F1757" i="5"/>
  <c r="F1758" i="5"/>
  <c r="G1758" i="5" s="1"/>
  <c r="H1758" i="5"/>
  <c r="F1759" i="5"/>
  <c r="G1759" i="5"/>
  <c r="H1759" i="5"/>
  <c r="F1760" i="5"/>
  <c r="F1761" i="5"/>
  <c r="F1762" i="5"/>
  <c r="G1762" i="5" s="1"/>
  <c r="F1763" i="5"/>
  <c r="G1763" i="5"/>
  <c r="H1763" i="5"/>
  <c r="F1764" i="5"/>
  <c r="F1765" i="5"/>
  <c r="F1766" i="5"/>
  <c r="G1766" i="5" s="1"/>
  <c r="H1766" i="5"/>
  <c r="F1767" i="5"/>
  <c r="G1767" i="5"/>
  <c r="H1767" i="5"/>
  <c r="F1768" i="5"/>
  <c r="F1769" i="5"/>
  <c r="F1770" i="5"/>
  <c r="G1770" i="5" s="1"/>
  <c r="F1771" i="5"/>
  <c r="G1771" i="5"/>
  <c r="H1771" i="5"/>
  <c r="F1772" i="5"/>
  <c r="F1773" i="5"/>
  <c r="F1774" i="5"/>
  <c r="G1774" i="5" s="1"/>
  <c r="H1774" i="5"/>
  <c r="F1775" i="5"/>
  <c r="G1775" i="5"/>
  <c r="H1775" i="5"/>
  <c r="F1776" i="5"/>
  <c r="F1777" i="5"/>
  <c r="F1778" i="5"/>
  <c r="G1778" i="5" s="1"/>
  <c r="F1779" i="5"/>
  <c r="G1779" i="5"/>
  <c r="H1779" i="5"/>
  <c r="F1780" i="5"/>
  <c r="F1781" i="5"/>
  <c r="F1782" i="5"/>
  <c r="G1782" i="5" s="1"/>
  <c r="H1782" i="5"/>
  <c r="F1783" i="5"/>
  <c r="G1783" i="5"/>
  <c r="H1783" i="5"/>
  <c r="F1784" i="5"/>
  <c r="F1785" i="5"/>
  <c r="F1786" i="5"/>
  <c r="G1786" i="5" s="1"/>
  <c r="F1787" i="5"/>
  <c r="G1787" i="5"/>
  <c r="H1787" i="5"/>
  <c r="F1788" i="5"/>
  <c r="F1789" i="5"/>
  <c r="F1790" i="5"/>
  <c r="G1790" i="5" s="1"/>
  <c r="H1790" i="5"/>
  <c r="F1791" i="5"/>
  <c r="G1791" i="5"/>
  <c r="H1791" i="5"/>
  <c r="F1792" i="5"/>
  <c r="F1793" i="5"/>
  <c r="F1794" i="5"/>
  <c r="G1794" i="5" s="1"/>
  <c r="F1795" i="5"/>
  <c r="G1795" i="5"/>
  <c r="H1795" i="5"/>
  <c r="F1796" i="5"/>
  <c r="F1797" i="5"/>
  <c r="F1798" i="5"/>
  <c r="G1798" i="5" s="1"/>
  <c r="H1798" i="5"/>
  <c r="F1799" i="5"/>
  <c r="G1799" i="5"/>
  <c r="H1799" i="5"/>
  <c r="F1800" i="5"/>
  <c r="F1801" i="5"/>
  <c r="F1802" i="5"/>
  <c r="G1802" i="5" s="1"/>
  <c r="F1803" i="5"/>
  <c r="G1803" i="5"/>
  <c r="H1803" i="5"/>
  <c r="F1804" i="5"/>
  <c r="F1805" i="5"/>
  <c r="F1806" i="5"/>
  <c r="G1806" i="5" s="1"/>
  <c r="H1806" i="5"/>
  <c r="F1807" i="5"/>
  <c r="G1807" i="5"/>
  <c r="H1807" i="5"/>
  <c r="F1808" i="5"/>
  <c r="F1809" i="5"/>
  <c r="F1810" i="5"/>
  <c r="G1810" i="5" s="1"/>
  <c r="F1811" i="5"/>
  <c r="G1811" i="5"/>
  <c r="H1811" i="5"/>
  <c r="F1812" i="5"/>
  <c r="F1813" i="5"/>
  <c r="F1814" i="5"/>
  <c r="G1814" i="5" s="1"/>
  <c r="H1814" i="5"/>
  <c r="F1815" i="5"/>
  <c r="G1815" i="5"/>
  <c r="H1815" i="5"/>
  <c r="F1816" i="5"/>
  <c r="F1817" i="5"/>
  <c r="F1818" i="5"/>
  <c r="G1818" i="5" s="1"/>
  <c r="F1819" i="5"/>
  <c r="G1819" i="5"/>
  <c r="H1819" i="5"/>
  <c r="F1820" i="5"/>
  <c r="F1821" i="5"/>
  <c r="F1822" i="5"/>
  <c r="G1822" i="5" s="1"/>
  <c r="H1822" i="5"/>
  <c r="F1823" i="5"/>
  <c r="G1823" i="5"/>
  <c r="H1823" i="5"/>
  <c r="F1824" i="5"/>
  <c r="F1825" i="5"/>
  <c r="F1826" i="5"/>
  <c r="G1826" i="5" s="1"/>
  <c r="F1827" i="5"/>
  <c r="G1827" i="5"/>
  <c r="H1827" i="5"/>
  <c r="F1828" i="5"/>
  <c r="F1829" i="5"/>
  <c r="F1830" i="5"/>
  <c r="G1830" i="5" s="1"/>
  <c r="H1830" i="5"/>
  <c r="F1831" i="5"/>
  <c r="G1831" i="5"/>
  <c r="H1831" i="5"/>
  <c r="F1832" i="5"/>
  <c r="F1833" i="5"/>
  <c r="F1834" i="5"/>
  <c r="G1834" i="5" s="1"/>
  <c r="F1835" i="5"/>
  <c r="G1835" i="5"/>
  <c r="H1835" i="5"/>
  <c r="F1836" i="5"/>
  <c r="F1837" i="5"/>
  <c r="F1838" i="5"/>
  <c r="G1838" i="5" s="1"/>
  <c r="H1838" i="5"/>
  <c r="F1839" i="5"/>
  <c r="G1839" i="5"/>
  <c r="H1839" i="5"/>
  <c r="F1840" i="5"/>
  <c r="F1841" i="5"/>
  <c r="F1842" i="5"/>
  <c r="G1842" i="5" s="1"/>
  <c r="F1843" i="5"/>
  <c r="G1843" i="5"/>
  <c r="H1843" i="5"/>
  <c r="F1844" i="5"/>
  <c r="F1845" i="5"/>
  <c r="F1846" i="5"/>
  <c r="G1846" i="5" s="1"/>
  <c r="H1846" i="5"/>
  <c r="F1847" i="5"/>
  <c r="G1847" i="5"/>
  <c r="H1847" i="5"/>
  <c r="F1848" i="5"/>
  <c r="F1849" i="5"/>
  <c r="F1850" i="5"/>
  <c r="G1850" i="5" s="1"/>
  <c r="F1851" i="5"/>
  <c r="G1851" i="5"/>
  <c r="H1851" i="5"/>
  <c r="F1852" i="5"/>
  <c r="F1853" i="5"/>
  <c r="F1854" i="5"/>
  <c r="G1854" i="5" s="1"/>
  <c r="H1854" i="5"/>
  <c r="F1855" i="5"/>
  <c r="G1855" i="5"/>
  <c r="H1855" i="5"/>
  <c r="F1856" i="5"/>
  <c r="F1857" i="5"/>
  <c r="F1858" i="5"/>
  <c r="G1858" i="5" s="1"/>
  <c r="F1859" i="5"/>
  <c r="G1859" i="5"/>
  <c r="H1859" i="5"/>
  <c r="F1860" i="5"/>
  <c r="F1861" i="5"/>
  <c r="F1862" i="5"/>
  <c r="G1862" i="5" s="1"/>
  <c r="H1862" i="5"/>
  <c r="F1863" i="5"/>
  <c r="G1863" i="5"/>
  <c r="H1863" i="5"/>
  <c r="F1864" i="5"/>
  <c r="F1865" i="5"/>
  <c r="F1866" i="5"/>
  <c r="G1866" i="5" s="1"/>
  <c r="F1867" i="5"/>
  <c r="G1867" i="5"/>
  <c r="H1867" i="5"/>
  <c r="F1868" i="5"/>
  <c r="F1869" i="5"/>
  <c r="F1870" i="5"/>
  <c r="G1870" i="5" s="1"/>
  <c r="H1870" i="5"/>
  <c r="F1871" i="5"/>
  <c r="G1871" i="5"/>
  <c r="H1871" i="5"/>
  <c r="F1872" i="5"/>
  <c r="F1873" i="5"/>
  <c r="F1874" i="5"/>
  <c r="G1874" i="5" s="1"/>
  <c r="F1875" i="5"/>
  <c r="G1875" i="5"/>
  <c r="H1875" i="5"/>
  <c r="F1876" i="5"/>
  <c r="F1877" i="5"/>
  <c r="F1878" i="5"/>
  <c r="G1878" i="5" s="1"/>
  <c r="H1878" i="5"/>
  <c r="F1879" i="5"/>
  <c r="G1879" i="5"/>
  <c r="H1879" i="5"/>
  <c r="F1880" i="5"/>
  <c r="F1881" i="5"/>
  <c r="F1882" i="5"/>
  <c r="G1882" i="5" s="1"/>
  <c r="F1883" i="5"/>
  <c r="G1883" i="5"/>
  <c r="H1883" i="5"/>
  <c r="F1884" i="5"/>
  <c r="F1885" i="5"/>
  <c r="F1886" i="5"/>
  <c r="G1886" i="5" s="1"/>
  <c r="H1886" i="5"/>
  <c r="F1887" i="5"/>
  <c r="G1887" i="5"/>
  <c r="H1887" i="5"/>
  <c r="F1888" i="5"/>
  <c r="F1889" i="5"/>
  <c r="F1890" i="5"/>
  <c r="G1890" i="5" s="1"/>
  <c r="F1891" i="5"/>
  <c r="G1891" i="5"/>
  <c r="H1891" i="5"/>
  <c r="F1892" i="5"/>
  <c r="F1893" i="5"/>
  <c r="F1894" i="5"/>
  <c r="G1894" i="5" s="1"/>
  <c r="H1894" i="5"/>
  <c r="F1895" i="5"/>
  <c r="G1895" i="5"/>
  <c r="H1895" i="5"/>
  <c r="F1896" i="5"/>
  <c r="F1897" i="5"/>
  <c r="F1898" i="5"/>
  <c r="G1898" i="5" s="1"/>
  <c r="F1899" i="5"/>
  <c r="G1899" i="5"/>
  <c r="H1899" i="5"/>
  <c r="F1900" i="5"/>
  <c r="F1901" i="5"/>
  <c r="F1902" i="5"/>
  <c r="G1902" i="5" s="1"/>
  <c r="H1902" i="5"/>
  <c r="F1903" i="5"/>
  <c r="H1903" i="5" s="1"/>
  <c r="G1903" i="5"/>
  <c r="F1904" i="5"/>
  <c r="G1904" i="5" s="1"/>
  <c r="H1904" i="5"/>
  <c r="F1905" i="5"/>
  <c r="G1905" i="5"/>
  <c r="H1905" i="5"/>
  <c r="F1906" i="5"/>
  <c r="G1906" i="5" s="1"/>
  <c r="F1907" i="5"/>
  <c r="H1907" i="5" s="1"/>
  <c r="G1907" i="5"/>
  <c r="F1908" i="5"/>
  <c r="G1908" i="5" s="1"/>
  <c r="F1909" i="5"/>
  <c r="G1909" i="5"/>
  <c r="H1909" i="5"/>
  <c r="F1910" i="5"/>
  <c r="G1910" i="5" s="1"/>
  <c r="H1910" i="5"/>
  <c r="F1911" i="5"/>
  <c r="H1911" i="5" s="1"/>
  <c r="G1911" i="5"/>
  <c r="F1912" i="5"/>
  <c r="G1912" i="5" s="1"/>
  <c r="H1912" i="5"/>
  <c r="F1913" i="5"/>
  <c r="G1913" i="5"/>
  <c r="H1913" i="5"/>
  <c r="F1914" i="5"/>
  <c r="G1914" i="5" s="1"/>
  <c r="F1915" i="5"/>
  <c r="H1915" i="5" s="1"/>
  <c r="G1915" i="5"/>
  <c r="F1916" i="5"/>
  <c r="G1916" i="5" s="1"/>
  <c r="F1917" i="5"/>
  <c r="G1917" i="5"/>
  <c r="H1917" i="5"/>
  <c r="F1918" i="5"/>
  <c r="G1918" i="5" s="1"/>
  <c r="H1918" i="5"/>
  <c r="F1919" i="5"/>
  <c r="H1919" i="5" s="1"/>
  <c r="G1919" i="5"/>
  <c r="F1920" i="5"/>
  <c r="G1920" i="5" s="1"/>
  <c r="H1920" i="5"/>
  <c r="F1921" i="5"/>
  <c r="G1921" i="5"/>
  <c r="H1921" i="5"/>
  <c r="F1922" i="5"/>
  <c r="G1922" i="5" s="1"/>
  <c r="F1923" i="5"/>
  <c r="H1923" i="5" s="1"/>
  <c r="G1923" i="5"/>
  <c r="F1924" i="5"/>
  <c r="G1924" i="5" s="1"/>
  <c r="F1925" i="5"/>
  <c r="G1925" i="5"/>
  <c r="H1925" i="5"/>
  <c r="F1926" i="5"/>
  <c r="G1926" i="5" s="1"/>
  <c r="H1926" i="5"/>
  <c r="F1927" i="5"/>
  <c r="H1927" i="5" s="1"/>
  <c r="G1927" i="5"/>
  <c r="F1928" i="5"/>
  <c r="G1928" i="5" s="1"/>
  <c r="H1928" i="5"/>
  <c r="F1929" i="5"/>
  <c r="G1929" i="5"/>
  <c r="H1929" i="5"/>
  <c r="F1930" i="5"/>
  <c r="G1930" i="5" s="1"/>
  <c r="F1931" i="5"/>
  <c r="H1931" i="5" s="1"/>
  <c r="G1931" i="5"/>
  <c r="F1932" i="5"/>
  <c r="G1932" i="5" s="1"/>
  <c r="F1933" i="5"/>
  <c r="G1933" i="5"/>
  <c r="H1933" i="5"/>
  <c r="F1934" i="5"/>
  <c r="G1934" i="5" s="1"/>
  <c r="H1934" i="5"/>
  <c r="F1935" i="5"/>
  <c r="H1935" i="5" s="1"/>
  <c r="G1935" i="5"/>
  <c r="F1936" i="5"/>
  <c r="G1936" i="5" s="1"/>
  <c r="H1936" i="5"/>
  <c r="F1937" i="5"/>
  <c r="G1937" i="5"/>
  <c r="H1937" i="5"/>
  <c r="F1938" i="5"/>
  <c r="G1938" i="5" s="1"/>
  <c r="F1939" i="5"/>
  <c r="H1939" i="5" s="1"/>
  <c r="G1939" i="5"/>
  <c r="F1940" i="5"/>
  <c r="G1940" i="5" s="1"/>
  <c r="F1941" i="5"/>
  <c r="G1941" i="5"/>
  <c r="H1941" i="5"/>
  <c r="F1942" i="5"/>
  <c r="G1942" i="5" s="1"/>
  <c r="H1942" i="5"/>
  <c r="F1943" i="5"/>
  <c r="H1943" i="5" s="1"/>
  <c r="G1943" i="5"/>
  <c r="F1944" i="5"/>
  <c r="G1944" i="5" s="1"/>
  <c r="H1944" i="5"/>
  <c r="F1945" i="5"/>
  <c r="G1945" i="5"/>
  <c r="H1945" i="5"/>
  <c r="F1946" i="5"/>
  <c r="G1946" i="5" s="1"/>
  <c r="F1947" i="5"/>
  <c r="H1947" i="5" s="1"/>
  <c r="G1947" i="5"/>
  <c r="F1948" i="5"/>
  <c r="G1948" i="5" s="1"/>
  <c r="F1949" i="5"/>
  <c r="G1949" i="5"/>
  <c r="H1949" i="5"/>
  <c r="F1950" i="5"/>
  <c r="G1950" i="5" s="1"/>
  <c r="H1950" i="5"/>
  <c r="F1951" i="5"/>
  <c r="H1951" i="5" s="1"/>
  <c r="G1951" i="5"/>
  <c r="F1952" i="5"/>
  <c r="G1952" i="5" s="1"/>
  <c r="H1952" i="5"/>
  <c r="F1953" i="5"/>
  <c r="G1953" i="5"/>
  <c r="H1953" i="5"/>
  <c r="F1954" i="5"/>
  <c r="G1954" i="5" s="1"/>
  <c r="F1955" i="5"/>
  <c r="H1955" i="5" s="1"/>
  <c r="G1955" i="5"/>
  <c r="F1956" i="5"/>
  <c r="G1956" i="5" s="1"/>
  <c r="F1957" i="5"/>
  <c r="G1957" i="5"/>
  <c r="H1957" i="5"/>
  <c r="F1958" i="5"/>
  <c r="G1958" i="5" s="1"/>
  <c r="H1958" i="5"/>
  <c r="F1959" i="5"/>
  <c r="H1959" i="5" s="1"/>
  <c r="G1959" i="5"/>
  <c r="F1960" i="5"/>
  <c r="G1960" i="5" s="1"/>
  <c r="H1960" i="5"/>
  <c r="F1961" i="5"/>
  <c r="G1961" i="5"/>
  <c r="H1961" i="5"/>
  <c r="F1962" i="5"/>
  <c r="G1962" i="5" s="1"/>
  <c r="F1963" i="5"/>
  <c r="H1963" i="5" s="1"/>
  <c r="G1963" i="5"/>
  <c r="F1964" i="5"/>
  <c r="G1964" i="5" s="1"/>
  <c r="F1965" i="5"/>
  <c r="G1965" i="5"/>
  <c r="H1965" i="5"/>
  <c r="F1966" i="5"/>
  <c r="G1966" i="5" s="1"/>
  <c r="H1966" i="5"/>
  <c r="F1967" i="5"/>
  <c r="H1967" i="5" s="1"/>
  <c r="G1967" i="5"/>
  <c r="F1968" i="5"/>
  <c r="G1968" i="5" s="1"/>
  <c r="H1968" i="5"/>
  <c r="F1969" i="5"/>
  <c r="G1969" i="5"/>
  <c r="H1969" i="5"/>
  <c r="F1970" i="5"/>
  <c r="G1970" i="5" s="1"/>
  <c r="F1971" i="5"/>
  <c r="H1971" i="5" s="1"/>
  <c r="G1971" i="5"/>
  <c r="F1972" i="5"/>
  <c r="G1972" i="5" s="1"/>
  <c r="F1973" i="5"/>
  <c r="G1973" i="5"/>
  <c r="H1973" i="5"/>
  <c r="F1974" i="5"/>
  <c r="G1974" i="5" s="1"/>
  <c r="H1974" i="5"/>
  <c r="F1975" i="5"/>
  <c r="H1975" i="5" s="1"/>
  <c r="G1975" i="5"/>
  <c r="F1976" i="5"/>
  <c r="G1976" i="5" s="1"/>
  <c r="H1976" i="5"/>
  <c r="F1977" i="5"/>
  <c r="G1977" i="5"/>
  <c r="H1977" i="5"/>
  <c r="F1978" i="5"/>
  <c r="F1979" i="5"/>
  <c r="H1979" i="5" s="1"/>
  <c r="G1979" i="5"/>
  <c r="F1980" i="5"/>
  <c r="F1981" i="5"/>
  <c r="G1981" i="5"/>
  <c r="H1981" i="5"/>
  <c r="F1982" i="5"/>
  <c r="G1982" i="5" s="1"/>
  <c r="H1982" i="5"/>
  <c r="F1983" i="5"/>
  <c r="H1983" i="5" s="1"/>
  <c r="G1983" i="5"/>
  <c r="F1984" i="5"/>
  <c r="G1984" i="5" s="1"/>
  <c r="H1984" i="5"/>
  <c r="F1985" i="5"/>
  <c r="G1985" i="5"/>
  <c r="H1985" i="5"/>
  <c r="F1986" i="5"/>
  <c r="G1986" i="5" s="1"/>
  <c r="F1987" i="5"/>
  <c r="H1987" i="5" s="1"/>
  <c r="G1987" i="5"/>
  <c r="F1988" i="5"/>
  <c r="G1988" i="5" s="1"/>
  <c r="F1989" i="5"/>
  <c r="G1989" i="5"/>
  <c r="H1989" i="5"/>
  <c r="F1990" i="5"/>
  <c r="G1990" i="5" s="1"/>
  <c r="H1990" i="5"/>
  <c r="F1991" i="5"/>
  <c r="H1991" i="5" s="1"/>
  <c r="G1991" i="5"/>
  <c r="F1992" i="5"/>
  <c r="G1992" i="5" s="1"/>
  <c r="H1992" i="5"/>
  <c r="F1993" i="5"/>
  <c r="G1993" i="5"/>
  <c r="H1993" i="5"/>
  <c r="F1994" i="5"/>
  <c r="F1995" i="5"/>
  <c r="H1995" i="5" s="1"/>
  <c r="G1995" i="5"/>
  <c r="F1996" i="5"/>
  <c r="F1997" i="5"/>
  <c r="G1997" i="5"/>
  <c r="H1997" i="5"/>
  <c r="F1998" i="5"/>
  <c r="G1998" i="5" s="1"/>
  <c r="H1998" i="5"/>
  <c r="F1999" i="5"/>
  <c r="H1999" i="5" s="1"/>
  <c r="G1999" i="5"/>
  <c r="F2000" i="5"/>
  <c r="G2000" i="5" s="1"/>
  <c r="H2000" i="5"/>
  <c r="F2001" i="5"/>
  <c r="G2001" i="5"/>
  <c r="H2001" i="5"/>
  <c r="F2002" i="5"/>
  <c r="G2002" i="5" s="1"/>
  <c r="F2003" i="5"/>
  <c r="H2003" i="5" s="1"/>
  <c r="G2003" i="5"/>
  <c r="F2004" i="5"/>
  <c r="G2004" i="5" s="1"/>
  <c r="F2005" i="5"/>
  <c r="G2005" i="5"/>
  <c r="H2005" i="5"/>
  <c r="F2006" i="5"/>
  <c r="G2006" i="5" s="1"/>
  <c r="H2006" i="5"/>
  <c r="F2007" i="5"/>
  <c r="H2007" i="5" s="1"/>
  <c r="G2007" i="5"/>
  <c r="F2008" i="5"/>
  <c r="G2008" i="5" s="1"/>
  <c r="H2008" i="5"/>
  <c r="F2009" i="5"/>
  <c r="G2009" i="5"/>
  <c r="H2009" i="5"/>
  <c r="F2010" i="5"/>
  <c r="F2011" i="5"/>
  <c r="H2011" i="5" s="1"/>
  <c r="G2011" i="5"/>
  <c r="F2012" i="5"/>
  <c r="F2013" i="5"/>
  <c r="G2013" i="5"/>
  <c r="H2013" i="5"/>
  <c r="F2014" i="5"/>
  <c r="G2014" i="5" s="1"/>
  <c r="H2014" i="5"/>
  <c r="F2015" i="5"/>
  <c r="H2015" i="5" s="1"/>
  <c r="G2015" i="5"/>
  <c r="F2016" i="5"/>
  <c r="G2016" i="5" s="1"/>
  <c r="H2016" i="5"/>
  <c r="F2017" i="5"/>
  <c r="G2017" i="5"/>
  <c r="H2017" i="5"/>
  <c r="F2018" i="5"/>
  <c r="G2018" i="5" s="1"/>
  <c r="F2019" i="5"/>
  <c r="H2019" i="5" s="1"/>
  <c r="G2019" i="5"/>
  <c r="F2020" i="5"/>
  <c r="G2020" i="5" s="1"/>
  <c r="F2021" i="5"/>
  <c r="G2021" i="5"/>
  <c r="H2021" i="5"/>
  <c r="F2022" i="5"/>
  <c r="G2022" i="5" s="1"/>
  <c r="H2022" i="5"/>
  <c r="F2023" i="5"/>
  <c r="H2023" i="5" s="1"/>
  <c r="G2023" i="5"/>
  <c r="F2024" i="5"/>
  <c r="G2024" i="5" s="1"/>
  <c r="H2024" i="5"/>
  <c r="F2025" i="5"/>
  <c r="G2025" i="5"/>
  <c r="H2025" i="5"/>
  <c r="F2026" i="5"/>
  <c r="F2027" i="5"/>
  <c r="H2027" i="5" s="1"/>
  <c r="G2027" i="5"/>
  <c r="F2028" i="5"/>
  <c r="F2029" i="5"/>
  <c r="G2029" i="5"/>
  <c r="H2029" i="5"/>
  <c r="F2030" i="5"/>
  <c r="G2030" i="5" s="1"/>
  <c r="H2030" i="5"/>
  <c r="F2031" i="5"/>
  <c r="H2031" i="5" s="1"/>
  <c r="G2031" i="5"/>
  <c r="F2032" i="5"/>
  <c r="G2032" i="5" s="1"/>
  <c r="H2032" i="5"/>
  <c r="F2033" i="5"/>
  <c r="G2033" i="5"/>
  <c r="H2033" i="5"/>
  <c r="F2034" i="5"/>
  <c r="G2034" i="5" s="1"/>
  <c r="F2035" i="5"/>
  <c r="H2035" i="5" s="1"/>
  <c r="G2035" i="5"/>
  <c r="F2036" i="5"/>
  <c r="G2036" i="5" s="1"/>
  <c r="F2037" i="5"/>
  <c r="G2037" i="5"/>
  <c r="H2037" i="5"/>
  <c r="F2038" i="5"/>
  <c r="G2038" i="5" s="1"/>
  <c r="H2038" i="5"/>
  <c r="F2039" i="5"/>
  <c r="H2039" i="5" s="1"/>
  <c r="G2039" i="5"/>
  <c r="F2040" i="5"/>
  <c r="G2040" i="5" s="1"/>
  <c r="H2040" i="5"/>
  <c r="F2041" i="5"/>
  <c r="G2041" i="5"/>
  <c r="H2041" i="5"/>
  <c r="F2042" i="5"/>
  <c r="F2043" i="5"/>
  <c r="H2043" i="5" s="1"/>
  <c r="G2043" i="5"/>
  <c r="F2044" i="5"/>
  <c r="F2045" i="5"/>
  <c r="G2045" i="5"/>
  <c r="H2045" i="5"/>
  <c r="F2046" i="5"/>
  <c r="G2046" i="5" s="1"/>
  <c r="H2046" i="5"/>
  <c r="F2047" i="5"/>
  <c r="H2047" i="5" s="1"/>
  <c r="G2047" i="5"/>
  <c r="F2048" i="5"/>
  <c r="G2048" i="5" s="1"/>
  <c r="H2048" i="5"/>
  <c r="F2049" i="5"/>
  <c r="G2049" i="5"/>
  <c r="H2049" i="5"/>
  <c r="F2050" i="5"/>
  <c r="G2050" i="5" s="1"/>
  <c r="F2051" i="5"/>
  <c r="H2051" i="5" s="1"/>
  <c r="G2051" i="5"/>
  <c r="F2052" i="5"/>
  <c r="G2052" i="5" s="1"/>
  <c r="F2053" i="5"/>
  <c r="G2053" i="5"/>
  <c r="H2053" i="5"/>
  <c r="F2054" i="5"/>
  <c r="G2054" i="5" s="1"/>
  <c r="H2054" i="5"/>
  <c r="F2055" i="5"/>
  <c r="H2055" i="5" s="1"/>
  <c r="G2055" i="5"/>
  <c r="F2056" i="5"/>
  <c r="G2056" i="5" s="1"/>
  <c r="H2056" i="5"/>
  <c r="F2057" i="5"/>
  <c r="G2057" i="5"/>
  <c r="H2057" i="5"/>
  <c r="F2058" i="5"/>
  <c r="F2059" i="5"/>
  <c r="H2059" i="5" s="1"/>
  <c r="G2059" i="5"/>
  <c r="F2060" i="5"/>
  <c r="F2061" i="5"/>
  <c r="G2061" i="5"/>
  <c r="H2061" i="5"/>
  <c r="F2062" i="5"/>
  <c r="G2062" i="5" s="1"/>
  <c r="H2062" i="5"/>
  <c r="F2063" i="5"/>
  <c r="H2063" i="5" s="1"/>
  <c r="G2063" i="5"/>
  <c r="F2064" i="5"/>
  <c r="G2064" i="5" s="1"/>
  <c r="H2064" i="5"/>
  <c r="F2065" i="5"/>
  <c r="G2065" i="5"/>
  <c r="H2065" i="5"/>
  <c r="F2066" i="5"/>
  <c r="G2066" i="5" s="1"/>
  <c r="F2067" i="5"/>
  <c r="H2067" i="5" s="1"/>
  <c r="G2067" i="5"/>
  <c r="F2068" i="5"/>
  <c r="G2068" i="5" s="1"/>
  <c r="F2069" i="5"/>
  <c r="G2069" i="5"/>
  <c r="H2069" i="5"/>
  <c r="F2070" i="5"/>
  <c r="G2070" i="5" s="1"/>
  <c r="H2070" i="5"/>
  <c r="F2071" i="5"/>
  <c r="H2071" i="5" s="1"/>
  <c r="G2071" i="5"/>
  <c r="F2072" i="5"/>
  <c r="G2072" i="5" s="1"/>
  <c r="H2072" i="5"/>
  <c r="F2073" i="5"/>
  <c r="G2073" i="5"/>
  <c r="H2073" i="5"/>
  <c r="F2074" i="5"/>
  <c r="F2075" i="5"/>
  <c r="H2075" i="5" s="1"/>
  <c r="G2075" i="5"/>
  <c r="F2076" i="5"/>
  <c r="F2077" i="5"/>
  <c r="G2077" i="5"/>
  <c r="H2077" i="5"/>
  <c r="F2078" i="5"/>
  <c r="G2078" i="5" s="1"/>
  <c r="H2078" i="5"/>
  <c r="F2079" i="5"/>
  <c r="H2079" i="5" s="1"/>
  <c r="G2079" i="5"/>
  <c r="F2080" i="5"/>
  <c r="G2080" i="5" s="1"/>
  <c r="H2080" i="5"/>
  <c r="F2081" i="5"/>
  <c r="G2081" i="5"/>
  <c r="H2081" i="5"/>
  <c r="F2082" i="5"/>
  <c r="G2082" i="5" s="1"/>
  <c r="F2083" i="5"/>
  <c r="H2083" i="5" s="1"/>
  <c r="G2083" i="5"/>
  <c r="F2084" i="5"/>
  <c r="G2084" i="5" s="1"/>
  <c r="F2085" i="5"/>
  <c r="G2085" i="5"/>
  <c r="H2085" i="5"/>
  <c r="F2086" i="5"/>
  <c r="G2086" i="5" s="1"/>
  <c r="H2086" i="5"/>
  <c r="F2087" i="5"/>
  <c r="H2087" i="5" s="1"/>
  <c r="G2087" i="5"/>
  <c r="F2088" i="5"/>
  <c r="G2088" i="5" s="1"/>
  <c r="H2088" i="5"/>
  <c r="F2089" i="5"/>
  <c r="G2089" i="5"/>
  <c r="H2089" i="5"/>
  <c r="F2090" i="5"/>
  <c r="F2091" i="5"/>
  <c r="H2091" i="5" s="1"/>
  <c r="G2091" i="5"/>
  <c r="F2092" i="5"/>
  <c r="F2093" i="5"/>
  <c r="G2093" i="5"/>
  <c r="H2093" i="5"/>
  <c r="F2094" i="5"/>
  <c r="G2094" i="5" s="1"/>
  <c r="H2094" i="5"/>
  <c r="F2095" i="5"/>
  <c r="H2095" i="5" s="1"/>
  <c r="G2095" i="5"/>
  <c r="F2096" i="5"/>
  <c r="G2096" i="5" s="1"/>
  <c r="H2096" i="5"/>
  <c r="F2097" i="5"/>
  <c r="G2097" i="5"/>
  <c r="H2097" i="5"/>
  <c r="F2098" i="5"/>
  <c r="G2098" i="5" s="1"/>
  <c r="F2099" i="5"/>
  <c r="H2099" i="5" s="1"/>
  <c r="G2099" i="5"/>
  <c r="F2100" i="5"/>
  <c r="G2100" i="5" s="1"/>
  <c r="F2101" i="5"/>
  <c r="G2101" i="5"/>
  <c r="H2101" i="5"/>
  <c r="F2102" i="5"/>
  <c r="G2102" i="5" s="1"/>
  <c r="H2102" i="5"/>
  <c r="F2103" i="5"/>
  <c r="H2103" i="5" s="1"/>
  <c r="G2103" i="5"/>
  <c r="F2104" i="5"/>
  <c r="G2104" i="5" s="1"/>
  <c r="H2104" i="5"/>
  <c r="F2105" i="5"/>
  <c r="G2105" i="5"/>
  <c r="H2105" i="5"/>
  <c r="F2106" i="5"/>
  <c r="F2107" i="5"/>
  <c r="H2107" i="5" s="1"/>
  <c r="G2107" i="5"/>
  <c r="F2108" i="5"/>
  <c r="F2109" i="5"/>
  <c r="G2109" i="5"/>
  <c r="H2109" i="5"/>
  <c r="F2110" i="5"/>
  <c r="G2110" i="5" s="1"/>
  <c r="H2110" i="5"/>
  <c r="F2111" i="5"/>
  <c r="H2111" i="5" s="1"/>
  <c r="G2111" i="5"/>
  <c r="F2112" i="5"/>
  <c r="G2112" i="5" s="1"/>
  <c r="H2112" i="5"/>
  <c r="F2113" i="5"/>
  <c r="G2113" i="5"/>
  <c r="H2113" i="5"/>
  <c r="F2114" i="5"/>
  <c r="G2114" i="5" s="1"/>
  <c r="F2115" i="5"/>
  <c r="H2115" i="5" s="1"/>
  <c r="G2115" i="5"/>
  <c r="F2116" i="5"/>
  <c r="G2116" i="5" s="1"/>
  <c r="F2117" i="5"/>
  <c r="G2117" i="5"/>
  <c r="H2117" i="5"/>
  <c r="F2118" i="5"/>
  <c r="G2118" i="5" s="1"/>
  <c r="H2118" i="5"/>
  <c r="F2119" i="5"/>
  <c r="H2119" i="5" s="1"/>
  <c r="G2119" i="5"/>
  <c r="F2120" i="5"/>
  <c r="G2120" i="5" s="1"/>
  <c r="H2120" i="5"/>
  <c r="F2121" i="5"/>
  <c r="G2121" i="5"/>
  <c r="H2121" i="5"/>
  <c r="F2122" i="5"/>
  <c r="F2123" i="5"/>
  <c r="H2123" i="5" s="1"/>
  <c r="F2124" i="5"/>
  <c r="F2125" i="5"/>
  <c r="G2125" i="5"/>
  <c r="H2125" i="5"/>
  <c r="F2126" i="5"/>
  <c r="G2126" i="5" s="1"/>
  <c r="F2127" i="5"/>
  <c r="F2128" i="5"/>
  <c r="G2128" i="5" s="1"/>
  <c r="H2128" i="5"/>
  <c r="F2129" i="5"/>
  <c r="G2129" i="5"/>
  <c r="H2129" i="5"/>
  <c r="F2130" i="5"/>
  <c r="F2131" i="5"/>
  <c r="H2131" i="5" s="1"/>
  <c r="F2132" i="5"/>
  <c r="F2133" i="5"/>
  <c r="G2133" i="5"/>
  <c r="H2133" i="5"/>
  <c r="F2134" i="5"/>
  <c r="G2134" i="5" s="1"/>
  <c r="F2135" i="5"/>
  <c r="F2136" i="5"/>
  <c r="G2136" i="5" s="1"/>
  <c r="H2136" i="5"/>
  <c r="F2137" i="5"/>
  <c r="G2137" i="5"/>
  <c r="H2137" i="5"/>
  <c r="F2138" i="5"/>
  <c r="F2139" i="5"/>
  <c r="H2139" i="5" s="1"/>
  <c r="F2140" i="5"/>
  <c r="F2141" i="5"/>
  <c r="G2141" i="5"/>
  <c r="H2141" i="5"/>
  <c r="F2142" i="5"/>
  <c r="G2142" i="5" s="1"/>
  <c r="F2143" i="5"/>
  <c r="F2144" i="5"/>
  <c r="G2144" i="5" s="1"/>
  <c r="H2144" i="5"/>
  <c r="F2145" i="5"/>
  <c r="G2145" i="5"/>
  <c r="H2145" i="5"/>
  <c r="F2146" i="5"/>
  <c r="F2147" i="5"/>
  <c r="H2147" i="5" s="1"/>
  <c r="F2148" i="5"/>
  <c r="F2149" i="5"/>
  <c r="G2149" i="5"/>
  <c r="H2149" i="5"/>
  <c r="F2150" i="5"/>
  <c r="G2150" i="5" s="1"/>
  <c r="F2151" i="5"/>
  <c r="F2152" i="5"/>
  <c r="G2152" i="5" s="1"/>
  <c r="H2152" i="5"/>
  <c r="F2153" i="5"/>
  <c r="G2153" i="5"/>
  <c r="H2153" i="5"/>
  <c r="F2154" i="5"/>
  <c r="F2155" i="5"/>
  <c r="H2155" i="5" s="1"/>
  <c r="F2156" i="5"/>
  <c r="F2157" i="5"/>
  <c r="G2157" i="5"/>
  <c r="H2157" i="5"/>
  <c r="F2158" i="5"/>
  <c r="G2158" i="5" s="1"/>
  <c r="F2159" i="5"/>
  <c r="F2160" i="5"/>
  <c r="G2160" i="5" s="1"/>
  <c r="H2160" i="5"/>
  <c r="F2161" i="5"/>
  <c r="G2161" i="5"/>
  <c r="H2161" i="5"/>
  <c r="F2162" i="5"/>
  <c r="F2163" i="5"/>
  <c r="H2163" i="5" s="1"/>
  <c r="F2164" i="5"/>
  <c r="F2165" i="5"/>
  <c r="G2165" i="5"/>
  <c r="H2165" i="5"/>
  <c r="F2166" i="5"/>
  <c r="G2166" i="5" s="1"/>
  <c r="F2167" i="5"/>
  <c r="F2168" i="5"/>
  <c r="G2168" i="5" s="1"/>
  <c r="H2168" i="5"/>
  <c r="F2169" i="5"/>
  <c r="G2169" i="5"/>
  <c r="H2169" i="5"/>
  <c r="F2170" i="5"/>
  <c r="F2171" i="5"/>
  <c r="H2171" i="5" s="1"/>
  <c r="F2172" i="5"/>
  <c r="F2173" i="5"/>
  <c r="G2173" i="5"/>
  <c r="H2173" i="5"/>
  <c r="F2174" i="5"/>
  <c r="G2174" i="5" s="1"/>
  <c r="F2175" i="5"/>
  <c r="F2176" i="5"/>
  <c r="G2176" i="5" s="1"/>
  <c r="H2176" i="5"/>
  <c r="F2177" i="5"/>
  <c r="G2177" i="5"/>
  <c r="H2177" i="5"/>
  <c r="F2178" i="5"/>
  <c r="F2179" i="5"/>
  <c r="H2179" i="5" s="1"/>
  <c r="F2180" i="5"/>
  <c r="F2181" i="5"/>
  <c r="G2181" i="5"/>
  <c r="H2181" i="5"/>
  <c r="F2182" i="5"/>
  <c r="G2182" i="5" s="1"/>
  <c r="F2183" i="5"/>
  <c r="F2184" i="5"/>
  <c r="G2184" i="5" s="1"/>
  <c r="H2184" i="5"/>
  <c r="F2185" i="5"/>
  <c r="G2185" i="5"/>
  <c r="H2185" i="5"/>
  <c r="F2186" i="5"/>
  <c r="F2187" i="5"/>
  <c r="H2187" i="5" s="1"/>
  <c r="F2188" i="5"/>
  <c r="F2189" i="5"/>
  <c r="G2189" i="5"/>
  <c r="H2189" i="5"/>
  <c r="F2190" i="5"/>
  <c r="G2190" i="5" s="1"/>
  <c r="F2191" i="5"/>
  <c r="F2192" i="5"/>
  <c r="G2192" i="5" s="1"/>
  <c r="H2192" i="5"/>
  <c r="F2193" i="5"/>
  <c r="G2193" i="5"/>
  <c r="H2193" i="5"/>
  <c r="F2194" i="5"/>
  <c r="F2195" i="5"/>
  <c r="H2195" i="5" s="1"/>
  <c r="F2196" i="5"/>
  <c r="F2197" i="5"/>
  <c r="G2197" i="5"/>
  <c r="H2197" i="5"/>
  <c r="F2198" i="5"/>
  <c r="G2198" i="5" s="1"/>
  <c r="F2199" i="5"/>
  <c r="F2200" i="5"/>
  <c r="G2200" i="5" s="1"/>
  <c r="H2200" i="5"/>
  <c r="F2201" i="5"/>
  <c r="G2201" i="5"/>
  <c r="H2201" i="5"/>
  <c r="F2202" i="5"/>
  <c r="F2203" i="5"/>
  <c r="H2203" i="5" s="1"/>
  <c r="F2204" i="5"/>
  <c r="F2205" i="5"/>
  <c r="G2205" i="5"/>
  <c r="H2205" i="5"/>
  <c r="F2206" i="5"/>
  <c r="G2206" i="5" s="1"/>
  <c r="F2207" i="5"/>
  <c r="F2208" i="5"/>
  <c r="G2208" i="5" s="1"/>
  <c r="H2208" i="5"/>
  <c r="F2209" i="5"/>
  <c r="G2209" i="5"/>
  <c r="H2209" i="5"/>
  <c r="F2210" i="5"/>
  <c r="F2211" i="5"/>
  <c r="H2211" i="5" s="1"/>
  <c r="F2212" i="5"/>
  <c r="F2213" i="5"/>
  <c r="G2213" i="5"/>
  <c r="H2213" i="5"/>
  <c r="F2214" i="5"/>
  <c r="G2214" i="5" s="1"/>
  <c r="F2215" i="5"/>
  <c r="F2216" i="5"/>
  <c r="G2216" i="5" s="1"/>
  <c r="H2216" i="5"/>
  <c r="F2217" i="5"/>
  <c r="G2217" i="5"/>
  <c r="H2217" i="5"/>
  <c r="F2218" i="5"/>
  <c r="F2219" i="5"/>
  <c r="H2219" i="5" s="1"/>
  <c r="F2220" i="5"/>
  <c r="F2221" i="5"/>
  <c r="G2221" i="5"/>
  <c r="H2221" i="5"/>
  <c r="F2222" i="5"/>
  <c r="G2222" i="5" s="1"/>
  <c r="F2223" i="5"/>
  <c r="F2224" i="5"/>
  <c r="G2224" i="5" s="1"/>
  <c r="H2224" i="5"/>
  <c r="F2225" i="5"/>
  <c r="G2225" i="5"/>
  <c r="H2225" i="5"/>
  <c r="F2226" i="5"/>
  <c r="F2227" i="5"/>
  <c r="H2227" i="5" s="1"/>
  <c r="F2228" i="5"/>
  <c r="F2229" i="5"/>
  <c r="G2229" i="5"/>
  <c r="H2229" i="5"/>
  <c r="F2230" i="5"/>
  <c r="G2230" i="5" s="1"/>
  <c r="F2231" i="5"/>
  <c r="F2232" i="5"/>
  <c r="G2232" i="5" s="1"/>
  <c r="H2232" i="5"/>
  <c r="F2233" i="5"/>
  <c r="G2233" i="5"/>
  <c r="H2233" i="5"/>
  <c r="F2234" i="5"/>
  <c r="F2235" i="5"/>
  <c r="H2235" i="5" s="1"/>
  <c r="F2236" i="5"/>
  <c r="F2237" i="5"/>
  <c r="G2237" i="5"/>
  <c r="H2237" i="5"/>
  <c r="F2238" i="5"/>
  <c r="G2238" i="5" s="1"/>
  <c r="F2239" i="5"/>
  <c r="F2240" i="5"/>
  <c r="G2240" i="5" s="1"/>
  <c r="H2240" i="5"/>
  <c r="F2241" i="5"/>
  <c r="G2241" i="5"/>
  <c r="H2241" i="5"/>
  <c r="F2242" i="5"/>
  <c r="F2243" i="5"/>
  <c r="H2243" i="5" s="1"/>
  <c r="F2244" i="5"/>
  <c r="F2245" i="5"/>
  <c r="G2245" i="5"/>
  <c r="H2245" i="5"/>
  <c r="F2246" i="5"/>
  <c r="G2246" i="5" s="1"/>
  <c r="F2247" i="5"/>
  <c r="F2248" i="5"/>
  <c r="G2248" i="5" s="1"/>
  <c r="H2248" i="5"/>
  <c r="F2249" i="5"/>
  <c r="G2249" i="5"/>
  <c r="H2249" i="5"/>
  <c r="F2250" i="5"/>
  <c r="F2251" i="5"/>
  <c r="H2251" i="5" s="1"/>
  <c r="F2252" i="5"/>
  <c r="F2253" i="5"/>
  <c r="G2253" i="5"/>
  <c r="H2253" i="5"/>
  <c r="F2254" i="5"/>
  <c r="G2254" i="5" s="1"/>
  <c r="F2255" i="5"/>
  <c r="F2256" i="5"/>
  <c r="G2256" i="5" s="1"/>
  <c r="H2256" i="5"/>
  <c r="F2257" i="5"/>
  <c r="G2257" i="5"/>
  <c r="H2257" i="5"/>
  <c r="F2258" i="5"/>
  <c r="F2259" i="5"/>
  <c r="H2259" i="5" s="1"/>
  <c r="F2260" i="5"/>
  <c r="F2261" i="5"/>
  <c r="G2261" i="5"/>
  <c r="H2261" i="5"/>
  <c r="F2262" i="5"/>
  <c r="G2262" i="5" s="1"/>
  <c r="F2263" i="5"/>
  <c r="F2264" i="5"/>
  <c r="G2264" i="5" s="1"/>
  <c r="H2264" i="5"/>
  <c r="F2265" i="5"/>
  <c r="G2265" i="5"/>
  <c r="H2265" i="5"/>
  <c r="F2266" i="5"/>
  <c r="F2267" i="5"/>
  <c r="H2267" i="5" s="1"/>
  <c r="F2268" i="5"/>
  <c r="F2269" i="5"/>
  <c r="G2269" i="5"/>
  <c r="H2269" i="5"/>
  <c r="F2270" i="5"/>
  <c r="G2270" i="5" s="1"/>
  <c r="F2271" i="5"/>
  <c r="F2272" i="5"/>
  <c r="G2272" i="5" s="1"/>
  <c r="H2272" i="5"/>
  <c r="F2273" i="5"/>
  <c r="G2273" i="5"/>
  <c r="H2273" i="5"/>
  <c r="F2274" i="5"/>
  <c r="F2275" i="5"/>
  <c r="H2275" i="5" s="1"/>
  <c r="F2276" i="5"/>
  <c r="F2277" i="5"/>
  <c r="G2277" i="5"/>
  <c r="H2277" i="5"/>
  <c r="F2278" i="5"/>
  <c r="G2278" i="5" s="1"/>
  <c r="F2279" i="5"/>
  <c r="F2280" i="5"/>
  <c r="G2280" i="5" s="1"/>
  <c r="H2280" i="5"/>
  <c r="F2281" i="5"/>
  <c r="G2281" i="5"/>
  <c r="H2281" i="5"/>
  <c r="F2282" i="5"/>
  <c r="F2283" i="5"/>
  <c r="H2283" i="5" s="1"/>
  <c r="F2284" i="5"/>
  <c r="F2285" i="5"/>
  <c r="G2285" i="5"/>
  <c r="H2285" i="5"/>
  <c r="F2286" i="5"/>
  <c r="G2286" i="5" s="1"/>
  <c r="F2287" i="5"/>
  <c r="F2288" i="5"/>
  <c r="G2288" i="5" s="1"/>
  <c r="H2288" i="5"/>
  <c r="F2289" i="5"/>
  <c r="G2289" i="5"/>
  <c r="H2289" i="5"/>
  <c r="F2290" i="5"/>
  <c r="F2291" i="5"/>
  <c r="H2291" i="5" s="1"/>
  <c r="F2292" i="5"/>
  <c r="F2293" i="5"/>
  <c r="G2293" i="5"/>
  <c r="H2293" i="5"/>
  <c r="F2294" i="5"/>
  <c r="G2294" i="5" s="1"/>
  <c r="F2295" i="5"/>
  <c r="F2296" i="5"/>
  <c r="G2296" i="5" s="1"/>
  <c r="H2296" i="5"/>
  <c r="F2297" i="5"/>
  <c r="G2297" i="5"/>
  <c r="H2297" i="5"/>
  <c r="F2298" i="5"/>
  <c r="F2299" i="5"/>
  <c r="H2299" i="5" s="1"/>
  <c r="F2300" i="5"/>
  <c r="F2301" i="5"/>
  <c r="G2301" i="5"/>
  <c r="H2301" i="5"/>
  <c r="F2302" i="5"/>
  <c r="G2302" i="5" s="1"/>
  <c r="F2303" i="5"/>
  <c r="F2304" i="5"/>
  <c r="G2304" i="5" s="1"/>
  <c r="H2304" i="5"/>
  <c r="F2305" i="5"/>
  <c r="G2305" i="5"/>
  <c r="H2305" i="5"/>
  <c r="F2306" i="5"/>
  <c r="F2307" i="5"/>
  <c r="H2307" i="5" s="1"/>
  <c r="F2308" i="5"/>
  <c r="F2309" i="5"/>
  <c r="G2309" i="5"/>
  <c r="H2309" i="5"/>
  <c r="F2310" i="5"/>
  <c r="G2310" i="5" s="1"/>
  <c r="F2311" i="5"/>
  <c r="F2312" i="5"/>
  <c r="G2312" i="5" s="1"/>
  <c r="H2312" i="5"/>
  <c r="F2313" i="5"/>
  <c r="G2313" i="5"/>
  <c r="H2313" i="5"/>
  <c r="F2314" i="5"/>
  <c r="F2315" i="5"/>
  <c r="H2315" i="5" s="1"/>
  <c r="F2316" i="5"/>
  <c r="F2317" i="5"/>
  <c r="G2317" i="5"/>
  <c r="H2317" i="5"/>
  <c r="F2318" i="5"/>
  <c r="F2319" i="5"/>
  <c r="F2320" i="5"/>
  <c r="G2320" i="5" s="1"/>
  <c r="F2321" i="5"/>
  <c r="G2321" i="5"/>
  <c r="H2321" i="5"/>
  <c r="F2322" i="5"/>
  <c r="F2323" i="5"/>
  <c r="F2324" i="5"/>
  <c r="G2324" i="5" s="1"/>
  <c r="H2324" i="5"/>
  <c r="F2325" i="5"/>
  <c r="G2325" i="5"/>
  <c r="H2325" i="5"/>
  <c r="F2326" i="5"/>
  <c r="F2327" i="5"/>
  <c r="F2328" i="5"/>
  <c r="G2328" i="5" s="1"/>
  <c r="F2329" i="5"/>
  <c r="G2329" i="5"/>
  <c r="H2329" i="5"/>
  <c r="F2330" i="5"/>
  <c r="F2331" i="5"/>
  <c r="F2332" i="5"/>
  <c r="G2332" i="5" s="1"/>
  <c r="F2333" i="5"/>
  <c r="G2333" i="5"/>
  <c r="H2333" i="5"/>
  <c r="F2334" i="5"/>
  <c r="F2335" i="5"/>
  <c r="G2335" i="5" s="1"/>
  <c r="H2335" i="5"/>
  <c r="F2336" i="5"/>
  <c r="F2337" i="5"/>
  <c r="G2337" i="5" s="1"/>
  <c r="H2337" i="5"/>
  <c r="F2338" i="5"/>
  <c r="F2339" i="5"/>
  <c r="G2339" i="5" s="1"/>
  <c r="H2339" i="5"/>
  <c r="F2340" i="5"/>
  <c r="F2341" i="5"/>
  <c r="G2341" i="5" s="1"/>
  <c r="H2341" i="5"/>
  <c r="F2342" i="5"/>
  <c r="F2343" i="5"/>
  <c r="G2343" i="5" s="1"/>
  <c r="H2343" i="5"/>
  <c r="F2344" i="5"/>
  <c r="F2345" i="5"/>
  <c r="G2345" i="5" s="1"/>
  <c r="H2345" i="5"/>
  <c r="F2346" i="5"/>
  <c r="F2347" i="5"/>
  <c r="G2347" i="5" s="1"/>
  <c r="H2347" i="5"/>
  <c r="F2348" i="5"/>
  <c r="F2349" i="5"/>
  <c r="H2349" i="5" s="1"/>
  <c r="G2349" i="5"/>
  <c r="F2350" i="5"/>
  <c r="H2350" i="5" s="1"/>
  <c r="G2350" i="5"/>
  <c r="F2351" i="5"/>
  <c r="H2351" i="5" s="1"/>
  <c r="G2351" i="5"/>
  <c r="F2352" i="5"/>
  <c r="H2352" i="5" s="1"/>
  <c r="G2352" i="5"/>
  <c r="F2353" i="5"/>
  <c r="H2353" i="5" s="1"/>
  <c r="G2353" i="5"/>
  <c r="F2354" i="5"/>
  <c r="H2354" i="5" s="1"/>
  <c r="G2354" i="5"/>
  <c r="F2355" i="5"/>
  <c r="H2355" i="5" s="1"/>
  <c r="G2355" i="5"/>
  <c r="F2356" i="5"/>
  <c r="H2356" i="5" s="1"/>
  <c r="G2356" i="5"/>
  <c r="F2357" i="5"/>
  <c r="H2357" i="5" s="1"/>
  <c r="G2357" i="5"/>
  <c r="F2358" i="5"/>
  <c r="H2358" i="5" s="1"/>
  <c r="G2358" i="5"/>
  <c r="F2359" i="5"/>
  <c r="H2359" i="5" s="1"/>
  <c r="G2359" i="5"/>
  <c r="F2360" i="5"/>
  <c r="H2360" i="5" s="1"/>
  <c r="G2360" i="5"/>
  <c r="F2361" i="5"/>
  <c r="H2361" i="5" s="1"/>
  <c r="G2361" i="5"/>
  <c r="F2362" i="5"/>
  <c r="H2362" i="5" s="1"/>
  <c r="G2362" i="5"/>
  <c r="F2363" i="5"/>
  <c r="H2363" i="5" s="1"/>
  <c r="G2363" i="5"/>
  <c r="F2364" i="5"/>
  <c r="H2364" i="5" s="1"/>
  <c r="G2364" i="5"/>
  <c r="F2365" i="5"/>
  <c r="H2365" i="5" s="1"/>
  <c r="G2365" i="5"/>
  <c r="F2366" i="5"/>
  <c r="H2366" i="5" s="1"/>
  <c r="G2366" i="5"/>
  <c r="F2367" i="5"/>
  <c r="H2367" i="5" s="1"/>
  <c r="G2367" i="5"/>
  <c r="F2368" i="5"/>
  <c r="H2368" i="5" s="1"/>
  <c r="G2368" i="5"/>
  <c r="F2369" i="5"/>
  <c r="H2369" i="5" s="1"/>
  <c r="G2369" i="5"/>
  <c r="F2370" i="5"/>
  <c r="H2370" i="5" s="1"/>
  <c r="G2370" i="5"/>
  <c r="F2371" i="5"/>
  <c r="H2371" i="5" s="1"/>
  <c r="G2371" i="5"/>
  <c r="F2372" i="5"/>
  <c r="H2372" i="5" s="1"/>
  <c r="G2372" i="5"/>
  <c r="F2373" i="5"/>
  <c r="H2373" i="5" s="1"/>
  <c r="G2373" i="5"/>
  <c r="F2374" i="5"/>
  <c r="H2374" i="5" s="1"/>
  <c r="G2374" i="5"/>
  <c r="F2375" i="5"/>
  <c r="H2375" i="5" s="1"/>
  <c r="G2375" i="5"/>
  <c r="F2376" i="5"/>
  <c r="H2376" i="5" s="1"/>
  <c r="G2376" i="5"/>
  <c r="F2377" i="5"/>
  <c r="H2377" i="5" s="1"/>
  <c r="G2377" i="5"/>
  <c r="F2378" i="5"/>
  <c r="H2378" i="5" s="1"/>
  <c r="G2378" i="5"/>
  <c r="F2379" i="5"/>
  <c r="H2379" i="5" s="1"/>
  <c r="G2379" i="5"/>
  <c r="F2380" i="5"/>
  <c r="H2380" i="5" s="1"/>
  <c r="G2380" i="5"/>
  <c r="F2381" i="5"/>
  <c r="H2381" i="5" s="1"/>
  <c r="G2381" i="5"/>
  <c r="F2382" i="5"/>
  <c r="H2382" i="5" s="1"/>
  <c r="G2382" i="5"/>
  <c r="F2383" i="5"/>
  <c r="H2383" i="5" s="1"/>
  <c r="G2383" i="5"/>
  <c r="F2384" i="5"/>
  <c r="H2384" i="5" s="1"/>
  <c r="G2384" i="5"/>
  <c r="F2385" i="5"/>
  <c r="H2385" i="5" s="1"/>
  <c r="G2385" i="5"/>
  <c r="F2386" i="5"/>
  <c r="H2386" i="5" s="1"/>
  <c r="G2386" i="5"/>
  <c r="F2387" i="5"/>
  <c r="H2387" i="5" s="1"/>
  <c r="G2387" i="5"/>
  <c r="F2388" i="5"/>
  <c r="H2388" i="5" s="1"/>
  <c r="G2388" i="5"/>
  <c r="F2389" i="5"/>
  <c r="H2389" i="5" s="1"/>
  <c r="G2389" i="5"/>
  <c r="F2390" i="5"/>
  <c r="H2390" i="5" s="1"/>
  <c r="G2390" i="5"/>
  <c r="F2391" i="5"/>
  <c r="H2391" i="5" s="1"/>
  <c r="G2391" i="5"/>
  <c r="F2392" i="5"/>
  <c r="H2392" i="5" s="1"/>
  <c r="G2392" i="5"/>
  <c r="F2393" i="5"/>
  <c r="H2393" i="5" s="1"/>
  <c r="G2393" i="5"/>
  <c r="F2394" i="5"/>
  <c r="H2394" i="5" s="1"/>
  <c r="G2394" i="5"/>
  <c r="F2395" i="5"/>
  <c r="H2395" i="5" s="1"/>
  <c r="G2395" i="5"/>
  <c r="F2396" i="5"/>
  <c r="H2396" i="5" s="1"/>
  <c r="G2396" i="5"/>
  <c r="F2397" i="5"/>
  <c r="H2397" i="5" s="1"/>
  <c r="G2397" i="5"/>
  <c r="F2398" i="5"/>
  <c r="H2398" i="5" s="1"/>
  <c r="G2398" i="5"/>
  <c r="F2399" i="5"/>
  <c r="H2399" i="5" s="1"/>
  <c r="G2399" i="5"/>
  <c r="F2400" i="5"/>
  <c r="H2400" i="5" s="1"/>
  <c r="G2400" i="5"/>
  <c r="F2401" i="5"/>
  <c r="H2401" i="5" s="1"/>
  <c r="G2401" i="5"/>
  <c r="F2402" i="5"/>
  <c r="H2402" i="5" s="1"/>
  <c r="G2402" i="5"/>
  <c r="F2403" i="5"/>
  <c r="H2403" i="5" s="1"/>
  <c r="G2403" i="5"/>
  <c r="F2404" i="5"/>
  <c r="H2404" i="5" s="1"/>
  <c r="G2404" i="5"/>
  <c r="F2405" i="5"/>
  <c r="H2405" i="5" s="1"/>
  <c r="G2405" i="5"/>
  <c r="F2406" i="5"/>
  <c r="H2406" i="5" s="1"/>
  <c r="G2406" i="5"/>
  <c r="F2407" i="5"/>
  <c r="H2407" i="5" s="1"/>
  <c r="G2407" i="5"/>
  <c r="F2408" i="5"/>
  <c r="H2408" i="5" s="1"/>
  <c r="G2408" i="5"/>
  <c r="F2409" i="5"/>
  <c r="H2409" i="5" s="1"/>
  <c r="G2409" i="5"/>
  <c r="F2410" i="5"/>
  <c r="H2410" i="5" s="1"/>
  <c r="G2410" i="5"/>
  <c r="F2411" i="5"/>
  <c r="H2411" i="5" s="1"/>
  <c r="G2411" i="5"/>
  <c r="F2412" i="5"/>
  <c r="H2412" i="5" s="1"/>
  <c r="G2412" i="5"/>
  <c r="F2413" i="5"/>
  <c r="H2413" i="5" s="1"/>
  <c r="G2413" i="5"/>
  <c r="F2414" i="5"/>
  <c r="H2414" i="5" s="1"/>
  <c r="G2414" i="5"/>
  <c r="F2415" i="5"/>
  <c r="H2415" i="5" s="1"/>
  <c r="G2415" i="5"/>
  <c r="F2416" i="5"/>
  <c r="H2416" i="5" s="1"/>
  <c r="G2416" i="5"/>
  <c r="F2417" i="5"/>
  <c r="H2417" i="5" s="1"/>
  <c r="G2417" i="5"/>
  <c r="F2418" i="5"/>
  <c r="H2418" i="5" s="1"/>
  <c r="G2418" i="5"/>
  <c r="F2419" i="5"/>
  <c r="H2419" i="5" s="1"/>
  <c r="G2419" i="5"/>
  <c r="F2420" i="5"/>
  <c r="H2420" i="5" s="1"/>
  <c r="G2420" i="5"/>
  <c r="F2421" i="5"/>
  <c r="H2421" i="5" s="1"/>
  <c r="G2421" i="5"/>
  <c r="F2422" i="5"/>
  <c r="H2422" i="5" s="1"/>
  <c r="G2422" i="5"/>
  <c r="F2423" i="5"/>
  <c r="H2423" i="5" s="1"/>
  <c r="G2423" i="5"/>
  <c r="F2424" i="5"/>
  <c r="H2424" i="5" s="1"/>
  <c r="G2424" i="5"/>
  <c r="F2425" i="5"/>
  <c r="H2425" i="5" s="1"/>
  <c r="G2425" i="5"/>
  <c r="F2426" i="5"/>
  <c r="H2426" i="5" s="1"/>
  <c r="G2426" i="5"/>
  <c r="F2427" i="5"/>
  <c r="H2427" i="5" s="1"/>
  <c r="G2427" i="5"/>
  <c r="F2428" i="5"/>
  <c r="H2428" i="5" s="1"/>
  <c r="G2428" i="5"/>
  <c r="F2429" i="5"/>
  <c r="H2429" i="5" s="1"/>
  <c r="G2429" i="5"/>
  <c r="F2430" i="5"/>
  <c r="H2430" i="5" s="1"/>
  <c r="G2430" i="5"/>
  <c r="F2431" i="5"/>
  <c r="H2431" i="5" s="1"/>
  <c r="G2431" i="5"/>
  <c r="F2432" i="5"/>
  <c r="H2432" i="5" s="1"/>
  <c r="G2432" i="5"/>
  <c r="F2433" i="5"/>
  <c r="H2433" i="5" s="1"/>
  <c r="G2433" i="5"/>
  <c r="F2434" i="5"/>
  <c r="H2434" i="5" s="1"/>
  <c r="G2434" i="5"/>
  <c r="F2435" i="5"/>
  <c r="H2435" i="5" s="1"/>
  <c r="G2435" i="5"/>
  <c r="F2436" i="5"/>
  <c r="H2436" i="5" s="1"/>
  <c r="G2436" i="5"/>
  <c r="F2437" i="5"/>
  <c r="H2437" i="5" s="1"/>
  <c r="G2437" i="5"/>
  <c r="F2438" i="5"/>
  <c r="H2438" i="5" s="1"/>
  <c r="G2438" i="5"/>
  <c r="F2439" i="5"/>
  <c r="H2439" i="5" s="1"/>
  <c r="G2439" i="5"/>
  <c r="F2440" i="5"/>
  <c r="H2440" i="5" s="1"/>
  <c r="G2440" i="5"/>
  <c r="F2441" i="5"/>
  <c r="H2441" i="5" s="1"/>
  <c r="G2441" i="5"/>
  <c r="F2442" i="5"/>
  <c r="H2442" i="5" s="1"/>
  <c r="G2442" i="5"/>
  <c r="F2443" i="5"/>
  <c r="H2443" i="5" s="1"/>
  <c r="G2443" i="5"/>
  <c r="F2444" i="5"/>
  <c r="H2444" i="5" s="1"/>
  <c r="G2444" i="5"/>
  <c r="F2445" i="5"/>
  <c r="H2445" i="5" s="1"/>
  <c r="G2445" i="5"/>
  <c r="F2446" i="5"/>
  <c r="H2446" i="5" s="1"/>
  <c r="G2446" i="5"/>
  <c r="F2447" i="5"/>
  <c r="H2447" i="5" s="1"/>
  <c r="G2447" i="5"/>
  <c r="F2448" i="5"/>
  <c r="H2448" i="5" s="1"/>
  <c r="G2448" i="5"/>
  <c r="F2449" i="5"/>
  <c r="H2449" i="5" s="1"/>
  <c r="G2449" i="5"/>
  <c r="F2450" i="5"/>
  <c r="H2450" i="5" s="1"/>
  <c r="G2450" i="5"/>
  <c r="F2451" i="5"/>
  <c r="H2451" i="5" s="1"/>
  <c r="G2451" i="5"/>
  <c r="F2452" i="5"/>
  <c r="H2452" i="5" s="1"/>
  <c r="G2452" i="5"/>
  <c r="F2453" i="5"/>
  <c r="H2453" i="5" s="1"/>
  <c r="G2453" i="5"/>
  <c r="F2454" i="5"/>
  <c r="H2454" i="5" s="1"/>
  <c r="G2454" i="5"/>
  <c r="F2455" i="5"/>
  <c r="H2455" i="5" s="1"/>
  <c r="G2455" i="5"/>
  <c r="F2456" i="5"/>
  <c r="H2456" i="5" s="1"/>
  <c r="G2456" i="5"/>
  <c r="F2457" i="5"/>
  <c r="H2457" i="5" s="1"/>
  <c r="G2457" i="5"/>
  <c r="F2458" i="5"/>
  <c r="H2458" i="5" s="1"/>
  <c r="G2458" i="5"/>
  <c r="F2459" i="5"/>
  <c r="H2459" i="5" s="1"/>
  <c r="G2459" i="5"/>
  <c r="F2460" i="5"/>
  <c r="H2460" i="5" s="1"/>
  <c r="G2460" i="5"/>
  <c r="F2461" i="5"/>
  <c r="H2461" i="5" s="1"/>
  <c r="G2461" i="5"/>
  <c r="F2462" i="5"/>
  <c r="H2462" i="5" s="1"/>
  <c r="G2462" i="5"/>
  <c r="F2463" i="5"/>
  <c r="H2463" i="5" s="1"/>
  <c r="G2463" i="5"/>
  <c r="F2464" i="5"/>
  <c r="H2464" i="5" s="1"/>
  <c r="G2464" i="5"/>
  <c r="F2465" i="5"/>
  <c r="H2465" i="5" s="1"/>
  <c r="G2465" i="5"/>
  <c r="F2466" i="5"/>
  <c r="H2466" i="5" s="1"/>
  <c r="G2466" i="5"/>
  <c r="F2467" i="5"/>
  <c r="H2467" i="5" s="1"/>
  <c r="G2467" i="5"/>
  <c r="F2468" i="5"/>
  <c r="H2468" i="5" s="1"/>
  <c r="G2468" i="5"/>
  <c r="F2469" i="5"/>
  <c r="H2469" i="5" s="1"/>
  <c r="G2469" i="5"/>
  <c r="F2470" i="5"/>
  <c r="H2470" i="5" s="1"/>
  <c r="G2470" i="5"/>
  <c r="F2471" i="5"/>
  <c r="H2471" i="5" s="1"/>
  <c r="G2471" i="5"/>
  <c r="F2472" i="5"/>
  <c r="H2472" i="5" s="1"/>
  <c r="G2472" i="5"/>
  <c r="F2473" i="5"/>
  <c r="H2473" i="5" s="1"/>
  <c r="G2473" i="5"/>
  <c r="F2474" i="5"/>
  <c r="H2474" i="5" s="1"/>
  <c r="G2474" i="5"/>
  <c r="F2475" i="5"/>
  <c r="H2475" i="5" s="1"/>
  <c r="G2475" i="5"/>
  <c r="F2476" i="5"/>
  <c r="H2476" i="5" s="1"/>
  <c r="G2476" i="5"/>
  <c r="F2477" i="5"/>
  <c r="H2477" i="5" s="1"/>
  <c r="G2477" i="5"/>
  <c r="F2478" i="5"/>
  <c r="H2478" i="5" s="1"/>
  <c r="G2478" i="5"/>
  <c r="F2479" i="5"/>
  <c r="H2479" i="5" s="1"/>
  <c r="G2479" i="5"/>
  <c r="F2480" i="5"/>
  <c r="H2480" i="5" s="1"/>
  <c r="G2480" i="5"/>
  <c r="F2481" i="5"/>
  <c r="H2481" i="5" s="1"/>
  <c r="G2481" i="5"/>
  <c r="F2482" i="5"/>
  <c r="H2482" i="5" s="1"/>
  <c r="G2482" i="5"/>
  <c r="F2483" i="5"/>
  <c r="H2483" i="5" s="1"/>
  <c r="G2483" i="5"/>
  <c r="F2484" i="5"/>
  <c r="H2484" i="5" s="1"/>
  <c r="G2484" i="5"/>
  <c r="F2485" i="5"/>
  <c r="H2485" i="5" s="1"/>
  <c r="G2485" i="5"/>
  <c r="F2486" i="5"/>
  <c r="H2486" i="5" s="1"/>
  <c r="G2486" i="5"/>
  <c r="F2487" i="5"/>
  <c r="H2487" i="5" s="1"/>
  <c r="G2487" i="5"/>
  <c r="F2488" i="5"/>
  <c r="H2488" i="5" s="1"/>
  <c r="G2488" i="5"/>
  <c r="F2489" i="5"/>
  <c r="H2489" i="5" s="1"/>
  <c r="G2489" i="5"/>
  <c r="F2490" i="5"/>
  <c r="H2490" i="5" s="1"/>
  <c r="G2490" i="5"/>
  <c r="F2491" i="5"/>
  <c r="H2491" i="5" s="1"/>
  <c r="G2491" i="5"/>
  <c r="F2492" i="5"/>
  <c r="H2492" i="5" s="1"/>
  <c r="G2492" i="5"/>
  <c r="F2493" i="5"/>
  <c r="H2493" i="5" s="1"/>
  <c r="G2493" i="5"/>
  <c r="F2494" i="5"/>
  <c r="H2494" i="5" s="1"/>
  <c r="G2494" i="5"/>
  <c r="F2495" i="5"/>
  <c r="H2495" i="5" s="1"/>
  <c r="G2495" i="5"/>
  <c r="F2496" i="5"/>
  <c r="H2496" i="5" s="1"/>
  <c r="G2496" i="5"/>
  <c r="F2497" i="5"/>
  <c r="H2497" i="5" s="1"/>
  <c r="G2497" i="5"/>
  <c r="F2498" i="5"/>
  <c r="H2498" i="5" s="1"/>
  <c r="G2498" i="5"/>
  <c r="F2499" i="5"/>
  <c r="H2499" i="5" s="1"/>
  <c r="G2499" i="5"/>
  <c r="F2500" i="5"/>
  <c r="H2500" i="5" s="1"/>
  <c r="G2500" i="5"/>
  <c r="F2501" i="5"/>
  <c r="H2501" i="5" s="1"/>
  <c r="G2501" i="5"/>
  <c r="F2502" i="5"/>
  <c r="H2502" i="5" s="1"/>
  <c r="G2502" i="5"/>
  <c r="F2503" i="5"/>
  <c r="H2503" i="5" s="1"/>
  <c r="G2503" i="5"/>
  <c r="F2504" i="5"/>
  <c r="H2504" i="5" s="1"/>
  <c r="G2504" i="5"/>
  <c r="F2505" i="5"/>
  <c r="H2505" i="5" s="1"/>
  <c r="G2505" i="5"/>
  <c r="F2506" i="5"/>
  <c r="H2506" i="5" s="1"/>
  <c r="G2506" i="5"/>
  <c r="F2507" i="5"/>
  <c r="H2507" i="5" s="1"/>
  <c r="G2507" i="5"/>
  <c r="F2508" i="5"/>
  <c r="H2508" i="5" s="1"/>
  <c r="G2508" i="5"/>
  <c r="F2509" i="5"/>
  <c r="H2509" i="5" s="1"/>
  <c r="G2509" i="5"/>
  <c r="F2510" i="5"/>
  <c r="H2510" i="5" s="1"/>
  <c r="G2510" i="5"/>
  <c r="F2511" i="5"/>
  <c r="H2511" i="5" s="1"/>
  <c r="G2511" i="5"/>
  <c r="F2512" i="5"/>
  <c r="H2512" i="5" s="1"/>
  <c r="G2512" i="5"/>
  <c r="F2513" i="5"/>
  <c r="H2513" i="5" s="1"/>
  <c r="G2513" i="5"/>
  <c r="F2514" i="5"/>
  <c r="H2514" i="5" s="1"/>
  <c r="G2514" i="5"/>
  <c r="F2515" i="5"/>
  <c r="H2515" i="5" s="1"/>
  <c r="G2515" i="5"/>
  <c r="F2516" i="5"/>
  <c r="H2516" i="5" s="1"/>
  <c r="G2516" i="5"/>
  <c r="F2517" i="5"/>
  <c r="H2517" i="5" s="1"/>
  <c r="G2517" i="5"/>
  <c r="F2518" i="5"/>
  <c r="H2518" i="5" s="1"/>
  <c r="G2518" i="5"/>
  <c r="F2519" i="5"/>
  <c r="H2519" i="5" s="1"/>
  <c r="G2519" i="5"/>
  <c r="F2520" i="5"/>
  <c r="H2520" i="5" s="1"/>
  <c r="G2520" i="5"/>
  <c r="F2521" i="5"/>
  <c r="H2521" i="5" s="1"/>
  <c r="G2521" i="5"/>
  <c r="F2522" i="5"/>
  <c r="H2522" i="5" s="1"/>
  <c r="G2522" i="5"/>
  <c r="F2523" i="5"/>
  <c r="H2523" i="5" s="1"/>
  <c r="G2523" i="5"/>
  <c r="F2524" i="5"/>
  <c r="H2524" i="5" s="1"/>
  <c r="G2524" i="5"/>
  <c r="F2525" i="5"/>
  <c r="H2525" i="5" s="1"/>
  <c r="G2525" i="5"/>
  <c r="F2526" i="5"/>
  <c r="H2526" i="5" s="1"/>
  <c r="G2526" i="5"/>
  <c r="F2527" i="5"/>
  <c r="H2527" i="5" s="1"/>
  <c r="G2527" i="5"/>
  <c r="F2528" i="5"/>
  <c r="H2528" i="5" s="1"/>
  <c r="G2528" i="5"/>
  <c r="F2529" i="5"/>
  <c r="H2529" i="5" s="1"/>
  <c r="G2529" i="5"/>
  <c r="F2530" i="5"/>
  <c r="H2530" i="5" s="1"/>
  <c r="G2530" i="5"/>
  <c r="F2531" i="5"/>
  <c r="H2531" i="5" s="1"/>
  <c r="G2531" i="5"/>
  <c r="F2532" i="5"/>
  <c r="H2532" i="5" s="1"/>
  <c r="G2532" i="5"/>
  <c r="F2533" i="5"/>
  <c r="H2533" i="5" s="1"/>
  <c r="G2533" i="5"/>
  <c r="F2534" i="5"/>
  <c r="H2534" i="5" s="1"/>
  <c r="G2534" i="5"/>
  <c r="F2535" i="5"/>
  <c r="H2535" i="5" s="1"/>
  <c r="G2535" i="5"/>
  <c r="F2536" i="5"/>
  <c r="H2536" i="5" s="1"/>
  <c r="G2536" i="5"/>
  <c r="F2537" i="5"/>
  <c r="H2537" i="5" s="1"/>
  <c r="G2537" i="5"/>
  <c r="F2538" i="5"/>
  <c r="H2538" i="5" s="1"/>
  <c r="G2538" i="5"/>
  <c r="F2539" i="5"/>
  <c r="H2539" i="5" s="1"/>
  <c r="G2539" i="5"/>
  <c r="F2540" i="5"/>
  <c r="H2540" i="5" s="1"/>
  <c r="G2540" i="5"/>
  <c r="F2541" i="5"/>
  <c r="H2541" i="5" s="1"/>
  <c r="G2541" i="5"/>
  <c r="F2542" i="5"/>
  <c r="H2542" i="5" s="1"/>
  <c r="G2542" i="5"/>
  <c r="F2543" i="5"/>
  <c r="H2543" i="5" s="1"/>
  <c r="G2543" i="5"/>
  <c r="F2544" i="5"/>
  <c r="H2544" i="5" s="1"/>
  <c r="G2544" i="5"/>
  <c r="F2545" i="5"/>
  <c r="H2545" i="5" s="1"/>
  <c r="G2545" i="5"/>
  <c r="F2546" i="5"/>
  <c r="H2546" i="5" s="1"/>
  <c r="G2546" i="5"/>
  <c r="F2547" i="5"/>
  <c r="H2547" i="5" s="1"/>
  <c r="G2547" i="5"/>
  <c r="F2548" i="5"/>
  <c r="H2548" i="5" s="1"/>
  <c r="G2548" i="5"/>
  <c r="F2549" i="5"/>
  <c r="H2549" i="5" s="1"/>
  <c r="G2549" i="5"/>
  <c r="F2550" i="5"/>
  <c r="H2550" i="5" s="1"/>
  <c r="G2550" i="5"/>
  <c r="F2551" i="5"/>
  <c r="H2551" i="5" s="1"/>
  <c r="G2551" i="5"/>
  <c r="F2552" i="5"/>
  <c r="H2552" i="5" s="1"/>
  <c r="G2552" i="5"/>
  <c r="F2553" i="5"/>
  <c r="H2553" i="5" s="1"/>
  <c r="G2553" i="5"/>
  <c r="F2554" i="5"/>
  <c r="H2554" i="5" s="1"/>
  <c r="G2554" i="5"/>
  <c r="F2555" i="5"/>
  <c r="H2555" i="5" s="1"/>
  <c r="G2555" i="5"/>
  <c r="F2556" i="5"/>
  <c r="H2556" i="5" s="1"/>
  <c r="G2556" i="5"/>
  <c r="F2557" i="5"/>
  <c r="H2557" i="5" s="1"/>
  <c r="G2557" i="5"/>
  <c r="F2558" i="5"/>
  <c r="H2558" i="5" s="1"/>
  <c r="G2558" i="5"/>
  <c r="F2559" i="5"/>
  <c r="H2559" i="5" s="1"/>
  <c r="G2559" i="5"/>
  <c r="F2560" i="5"/>
  <c r="H2560" i="5" s="1"/>
  <c r="G2560" i="5"/>
  <c r="F2561" i="5"/>
  <c r="H2561" i="5" s="1"/>
  <c r="G2561" i="5"/>
  <c r="F2562" i="5"/>
  <c r="H2562" i="5" s="1"/>
  <c r="G2562" i="5"/>
  <c r="F2563" i="5"/>
  <c r="H2563" i="5" s="1"/>
  <c r="G2563" i="5"/>
  <c r="F2564" i="5"/>
  <c r="H2564" i="5" s="1"/>
  <c r="G2564" i="5"/>
  <c r="F2565" i="5"/>
  <c r="H2565" i="5" s="1"/>
  <c r="G2565" i="5"/>
  <c r="F2566" i="5"/>
  <c r="H2566" i="5" s="1"/>
  <c r="G2566" i="5"/>
  <c r="F2567" i="5"/>
  <c r="H2567" i="5" s="1"/>
  <c r="G2567" i="5"/>
  <c r="F2568" i="5"/>
  <c r="H2568" i="5" s="1"/>
  <c r="G2568" i="5"/>
  <c r="F2569" i="5"/>
  <c r="H2569" i="5" s="1"/>
  <c r="G2569" i="5"/>
  <c r="F2570" i="5"/>
  <c r="H2570" i="5" s="1"/>
  <c r="G2570" i="5"/>
  <c r="F2571" i="5"/>
  <c r="H2571" i="5" s="1"/>
  <c r="G2571" i="5"/>
  <c r="F2572" i="5"/>
  <c r="H2572" i="5" s="1"/>
  <c r="G2572" i="5"/>
  <c r="F2573" i="5"/>
  <c r="H2573" i="5" s="1"/>
  <c r="G2573" i="5"/>
  <c r="F2574" i="5"/>
  <c r="H2574" i="5" s="1"/>
  <c r="G2574" i="5"/>
  <c r="F2575" i="5"/>
  <c r="H2575" i="5" s="1"/>
  <c r="G2575" i="5"/>
  <c r="F2576" i="5"/>
  <c r="H2576" i="5" s="1"/>
  <c r="G2576" i="5"/>
  <c r="F2577" i="5"/>
  <c r="H2577" i="5" s="1"/>
  <c r="G2577" i="5"/>
  <c r="F2578" i="5"/>
  <c r="H2578" i="5" s="1"/>
  <c r="G2578" i="5"/>
  <c r="F2579" i="5"/>
  <c r="H2579" i="5" s="1"/>
  <c r="G2579" i="5"/>
  <c r="F2580" i="5"/>
  <c r="H2580" i="5" s="1"/>
  <c r="G2580" i="5"/>
  <c r="F2581" i="5"/>
  <c r="H2581" i="5" s="1"/>
  <c r="G2581" i="5"/>
  <c r="F2582" i="5"/>
  <c r="H2582" i="5" s="1"/>
  <c r="G2582" i="5"/>
  <c r="F2583" i="5"/>
  <c r="H2583" i="5" s="1"/>
  <c r="G2583" i="5"/>
  <c r="F2584" i="5"/>
  <c r="H2584" i="5" s="1"/>
  <c r="G2584" i="5"/>
  <c r="F2585" i="5"/>
  <c r="H2585" i="5" s="1"/>
  <c r="G2585" i="5"/>
  <c r="F2586" i="5"/>
  <c r="H2586" i="5" s="1"/>
  <c r="G2586" i="5"/>
  <c r="F2587" i="5"/>
  <c r="H2587" i="5" s="1"/>
  <c r="G2587" i="5"/>
  <c r="F2588" i="5"/>
  <c r="H2588" i="5" s="1"/>
  <c r="G2588" i="5"/>
  <c r="F2589" i="5"/>
  <c r="H2589" i="5" s="1"/>
  <c r="G2589" i="5"/>
  <c r="F2590" i="5"/>
  <c r="H2590" i="5" s="1"/>
  <c r="G2590" i="5"/>
  <c r="F2591" i="5"/>
  <c r="H2591" i="5" s="1"/>
  <c r="G2591" i="5"/>
  <c r="F2592" i="5"/>
  <c r="H2592" i="5" s="1"/>
  <c r="G2592" i="5"/>
  <c r="F2593" i="5"/>
  <c r="H2593" i="5" s="1"/>
  <c r="G2593" i="5"/>
  <c r="F2594" i="5"/>
  <c r="H2594" i="5" s="1"/>
  <c r="G2594" i="5"/>
  <c r="F2595" i="5"/>
  <c r="H2595" i="5" s="1"/>
  <c r="G2595" i="5"/>
  <c r="F2596" i="5"/>
  <c r="H2596" i="5" s="1"/>
  <c r="G2596" i="5"/>
  <c r="F2597" i="5"/>
  <c r="H2597" i="5" s="1"/>
  <c r="G2597" i="5"/>
  <c r="F2598" i="5"/>
  <c r="H2598" i="5" s="1"/>
  <c r="G2598" i="5"/>
  <c r="F2599" i="5"/>
  <c r="H2599" i="5" s="1"/>
  <c r="G2599" i="5"/>
  <c r="F2600" i="5"/>
  <c r="H2600" i="5" s="1"/>
  <c r="G2600" i="5"/>
  <c r="F2601" i="5"/>
  <c r="H2601" i="5" s="1"/>
  <c r="G2601" i="5"/>
  <c r="F2602" i="5"/>
  <c r="H2602" i="5" s="1"/>
  <c r="G2602" i="5"/>
  <c r="F2603" i="5"/>
  <c r="H2603" i="5" s="1"/>
  <c r="G2603" i="5"/>
  <c r="F2604" i="5"/>
  <c r="H2604" i="5" s="1"/>
  <c r="G2604" i="5"/>
  <c r="F2605" i="5"/>
  <c r="H2605" i="5" s="1"/>
  <c r="G2605" i="5"/>
  <c r="F2606" i="5"/>
  <c r="H2606" i="5" s="1"/>
  <c r="G2606" i="5"/>
  <c r="F2607" i="5"/>
  <c r="H2607" i="5" s="1"/>
  <c r="G2607" i="5"/>
  <c r="F2608" i="5"/>
  <c r="H2608" i="5" s="1"/>
  <c r="G2608" i="5"/>
  <c r="F2609" i="5"/>
  <c r="H2609" i="5" s="1"/>
  <c r="G2609" i="5"/>
  <c r="F2610" i="5"/>
  <c r="H2610" i="5" s="1"/>
  <c r="G2610" i="5"/>
  <c r="F2611" i="5"/>
  <c r="H2611" i="5" s="1"/>
  <c r="G2611" i="5"/>
  <c r="F2612" i="5"/>
  <c r="H2612" i="5" s="1"/>
  <c r="G2612" i="5"/>
  <c r="F2613" i="5"/>
  <c r="H2613" i="5" s="1"/>
  <c r="G2613" i="5"/>
  <c r="F2614" i="5"/>
  <c r="H2614" i="5" s="1"/>
  <c r="G2614" i="5"/>
  <c r="F2615" i="5"/>
  <c r="H2615" i="5" s="1"/>
  <c r="G2615" i="5"/>
  <c r="F2616" i="5"/>
  <c r="H2616" i="5" s="1"/>
  <c r="G2616" i="5"/>
  <c r="F2617" i="5"/>
  <c r="H2617" i="5" s="1"/>
  <c r="G2617" i="5"/>
  <c r="F2618" i="5"/>
  <c r="H2618" i="5" s="1"/>
  <c r="G2618" i="5"/>
  <c r="F2619" i="5"/>
  <c r="H2619" i="5" s="1"/>
  <c r="G2619" i="5"/>
  <c r="F2620" i="5"/>
  <c r="H2620" i="5" s="1"/>
  <c r="G2620" i="5"/>
  <c r="F2621" i="5"/>
  <c r="H2621" i="5" s="1"/>
  <c r="G2621" i="5"/>
  <c r="F2622" i="5"/>
  <c r="H2622" i="5" s="1"/>
  <c r="G2622" i="5"/>
  <c r="F2623" i="5"/>
  <c r="H2623" i="5" s="1"/>
  <c r="G2623" i="5"/>
  <c r="F2624" i="5"/>
  <c r="H2624" i="5" s="1"/>
  <c r="G2624" i="5"/>
  <c r="F2625" i="5"/>
  <c r="H2625" i="5" s="1"/>
  <c r="G2625" i="5"/>
  <c r="F2626" i="5"/>
  <c r="H2626" i="5" s="1"/>
  <c r="G2626" i="5"/>
  <c r="F2627" i="5"/>
  <c r="H2627" i="5" s="1"/>
  <c r="G2627" i="5"/>
  <c r="F2628" i="5"/>
  <c r="H2628" i="5" s="1"/>
  <c r="G2628" i="5"/>
  <c r="F2629" i="5"/>
  <c r="H2629" i="5" s="1"/>
  <c r="G2629" i="5"/>
  <c r="F2630" i="5"/>
  <c r="H2630" i="5" s="1"/>
  <c r="G2630" i="5"/>
  <c r="F2631" i="5"/>
  <c r="H2631" i="5" s="1"/>
  <c r="G2631" i="5"/>
  <c r="F2632" i="5"/>
  <c r="H2632" i="5" s="1"/>
  <c r="G2632" i="5"/>
  <c r="F2633" i="5"/>
  <c r="H2633" i="5" s="1"/>
  <c r="G2633" i="5"/>
  <c r="F2634" i="5"/>
  <c r="H2634" i="5" s="1"/>
  <c r="G2634" i="5"/>
  <c r="F2635" i="5"/>
  <c r="H2635" i="5" s="1"/>
  <c r="G2635" i="5"/>
  <c r="F2636" i="5"/>
  <c r="H2636" i="5" s="1"/>
  <c r="G2636" i="5"/>
  <c r="F2637" i="5"/>
  <c r="H2637" i="5" s="1"/>
  <c r="G2637" i="5"/>
  <c r="F2638" i="5"/>
  <c r="H2638" i="5" s="1"/>
  <c r="G2638" i="5"/>
  <c r="F2639" i="5"/>
  <c r="H2639" i="5" s="1"/>
  <c r="G2639" i="5"/>
  <c r="F2640" i="5"/>
  <c r="H2640" i="5" s="1"/>
  <c r="G2640" i="5"/>
  <c r="F2641" i="5"/>
  <c r="H2641" i="5" s="1"/>
  <c r="G2641" i="5"/>
  <c r="F2642" i="5"/>
  <c r="H2642" i="5" s="1"/>
  <c r="G2642" i="5"/>
  <c r="F2643" i="5"/>
  <c r="H2643" i="5" s="1"/>
  <c r="G2643" i="5"/>
  <c r="F2644" i="5"/>
  <c r="H2644" i="5" s="1"/>
  <c r="G2644" i="5"/>
  <c r="F2645" i="5"/>
  <c r="H2645" i="5" s="1"/>
  <c r="G2645" i="5"/>
  <c r="F2646" i="5"/>
  <c r="H2646" i="5" s="1"/>
  <c r="G2646" i="5"/>
  <c r="F2647" i="5"/>
  <c r="H2647" i="5" s="1"/>
  <c r="G2647" i="5"/>
  <c r="F2648" i="5"/>
  <c r="H2648" i="5" s="1"/>
  <c r="G2648" i="5"/>
  <c r="F2649" i="5"/>
  <c r="H2649" i="5" s="1"/>
  <c r="G2649" i="5"/>
  <c r="F2650" i="5"/>
  <c r="H2650" i="5" s="1"/>
  <c r="G2650" i="5"/>
  <c r="F2651" i="5"/>
  <c r="H2651" i="5" s="1"/>
  <c r="G2651" i="5"/>
  <c r="F2652" i="5"/>
  <c r="H2652" i="5" s="1"/>
  <c r="G2652" i="5"/>
  <c r="F2653" i="5"/>
  <c r="H2653" i="5" s="1"/>
  <c r="G2653" i="5"/>
  <c r="F2654" i="5"/>
  <c r="H2654" i="5" s="1"/>
  <c r="G2654" i="5"/>
  <c r="F2655" i="5"/>
  <c r="H2655" i="5" s="1"/>
  <c r="G2655" i="5"/>
  <c r="F2656" i="5"/>
  <c r="H2656" i="5" s="1"/>
  <c r="G2656" i="5"/>
  <c r="F2657" i="5"/>
  <c r="H2657" i="5" s="1"/>
  <c r="G2657" i="5"/>
  <c r="F2658" i="5"/>
  <c r="H2658" i="5" s="1"/>
  <c r="G2658" i="5"/>
  <c r="F2659" i="5"/>
  <c r="H2659" i="5" s="1"/>
  <c r="G2659" i="5"/>
  <c r="F2660" i="5"/>
  <c r="H2660" i="5" s="1"/>
  <c r="G2660" i="5"/>
  <c r="F2661" i="5"/>
  <c r="H2661" i="5" s="1"/>
  <c r="G2661" i="5"/>
  <c r="F2662" i="5"/>
  <c r="H2662" i="5" s="1"/>
  <c r="G2662" i="5"/>
  <c r="F2663" i="5"/>
  <c r="H2663" i="5" s="1"/>
  <c r="G2663" i="5"/>
  <c r="F2664" i="5"/>
  <c r="H2664" i="5" s="1"/>
  <c r="G2664" i="5"/>
  <c r="F2665" i="5"/>
  <c r="H2665" i="5" s="1"/>
  <c r="G2665" i="5"/>
  <c r="F2666" i="5"/>
  <c r="H2666" i="5" s="1"/>
  <c r="G2666" i="5"/>
  <c r="F2667" i="5"/>
  <c r="H2667" i="5" s="1"/>
  <c r="G2667" i="5"/>
  <c r="F2668" i="5"/>
  <c r="H2668" i="5" s="1"/>
  <c r="G2668" i="5"/>
  <c r="F2669" i="5"/>
  <c r="H2669" i="5" s="1"/>
  <c r="G2669" i="5"/>
  <c r="F2670" i="5"/>
  <c r="H2670" i="5" s="1"/>
  <c r="G2670" i="5"/>
  <c r="F2671" i="5"/>
  <c r="H2671" i="5" s="1"/>
  <c r="G2671" i="5"/>
  <c r="F2672" i="5"/>
  <c r="H2672" i="5" s="1"/>
  <c r="G2672" i="5"/>
  <c r="F2673" i="5"/>
  <c r="H2673" i="5" s="1"/>
  <c r="G2673" i="5"/>
  <c r="F2674" i="5"/>
  <c r="H2674" i="5" s="1"/>
  <c r="G2674" i="5"/>
  <c r="F2675" i="5"/>
  <c r="H2675" i="5" s="1"/>
  <c r="G2675" i="5"/>
  <c r="F2676" i="5"/>
  <c r="H2676" i="5" s="1"/>
  <c r="G2676" i="5"/>
  <c r="F2677" i="5"/>
  <c r="H2677" i="5" s="1"/>
  <c r="G2677" i="5"/>
  <c r="F2678" i="5"/>
  <c r="H2678" i="5" s="1"/>
  <c r="G2678" i="5"/>
  <c r="F2679" i="5"/>
  <c r="H2679" i="5" s="1"/>
  <c r="G2679" i="5"/>
  <c r="F2680" i="5"/>
  <c r="H2680" i="5" s="1"/>
  <c r="G2680" i="5"/>
  <c r="F2681" i="5"/>
  <c r="H2681" i="5" s="1"/>
  <c r="G2681" i="5"/>
  <c r="F2682" i="5"/>
  <c r="H2682" i="5" s="1"/>
  <c r="G2682" i="5"/>
  <c r="F2683" i="5"/>
  <c r="H2683" i="5" s="1"/>
  <c r="G2683" i="5"/>
  <c r="F2684" i="5"/>
  <c r="H2684" i="5" s="1"/>
  <c r="G2684" i="5"/>
  <c r="F2685" i="5"/>
  <c r="H2685" i="5" s="1"/>
  <c r="G2685" i="5"/>
  <c r="F2686" i="5"/>
  <c r="H2686" i="5" s="1"/>
  <c r="G2686" i="5"/>
  <c r="F2687" i="5"/>
  <c r="H2687" i="5" s="1"/>
  <c r="G2687" i="5"/>
  <c r="F2688" i="5"/>
  <c r="H2688" i="5" s="1"/>
  <c r="G2688" i="5"/>
  <c r="F2689" i="5"/>
  <c r="H2689" i="5" s="1"/>
  <c r="G2689" i="5"/>
  <c r="F2690" i="5"/>
  <c r="H2690" i="5" s="1"/>
  <c r="G2690" i="5"/>
  <c r="F2691" i="5"/>
  <c r="H2691" i="5" s="1"/>
  <c r="G2691" i="5"/>
  <c r="F2692" i="5"/>
  <c r="H2692" i="5" s="1"/>
  <c r="G2692" i="5"/>
  <c r="F2693" i="5"/>
  <c r="H2693" i="5" s="1"/>
  <c r="G2693" i="5"/>
  <c r="F2694" i="5"/>
  <c r="H2694" i="5" s="1"/>
  <c r="G2694" i="5"/>
  <c r="F2695" i="5"/>
  <c r="H2695" i="5" s="1"/>
  <c r="G2695" i="5"/>
  <c r="F2696" i="5"/>
  <c r="H2696" i="5" s="1"/>
  <c r="G2696" i="5"/>
  <c r="F2697" i="5"/>
  <c r="H2697" i="5" s="1"/>
  <c r="G2697" i="5"/>
  <c r="F2698" i="5"/>
  <c r="H2698" i="5" s="1"/>
  <c r="G2698" i="5"/>
  <c r="F2699" i="5"/>
  <c r="H2699" i="5" s="1"/>
  <c r="G2699" i="5"/>
  <c r="F2700" i="5"/>
  <c r="H2700" i="5" s="1"/>
  <c r="G2700" i="5"/>
  <c r="F2701" i="5"/>
  <c r="H2701" i="5" s="1"/>
  <c r="G2701" i="5"/>
  <c r="F2702" i="5"/>
  <c r="H2702" i="5" s="1"/>
  <c r="G2702" i="5"/>
  <c r="F2703" i="5"/>
  <c r="H2703" i="5" s="1"/>
  <c r="G2703" i="5"/>
  <c r="F2704" i="5"/>
  <c r="H2704" i="5" s="1"/>
  <c r="G2704" i="5"/>
  <c r="F2705" i="5"/>
  <c r="H2705" i="5" s="1"/>
  <c r="G2705" i="5"/>
  <c r="F2706" i="5"/>
  <c r="H2706" i="5" s="1"/>
  <c r="G2706" i="5"/>
  <c r="F2707" i="5"/>
  <c r="H2707" i="5" s="1"/>
  <c r="G2707" i="5"/>
  <c r="F2708" i="5"/>
  <c r="H2708" i="5" s="1"/>
  <c r="G2708" i="5"/>
  <c r="F2709" i="5"/>
  <c r="H2709" i="5" s="1"/>
  <c r="G2709" i="5"/>
  <c r="F2710" i="5"/>
  <c r="H2710" i="5" s="1"/>
  <c r="G2710" i="5"/>
  <c r="F2711" i="5"/>
  <c r="H2711" i="5" s="1"/>
  <c r="G2711" i="5"/>
  <c r="F2712" i="5"/>
  <c r="H2712" i="5" s="1"/>
  <c r="G2712" i="5"/>
  <c r="F2713" i="5"/>
  <c r="H2713" i="5" s="1"/>
  <c r="G2713" i="5"/>
  <c r="F2714" i="5"/>
  <c r="H2714" i="5" s="1"/>
  <c r="G2714" i="5"/>
  <c r="F2715" i="5"/>
  <c r="H2715" i="5" s="1"/>
  <c r="G2715" i="5"/>
  <c r="F2716" i="5"/>
  <c r="H2716" i="5" s="1"/>
  <c r="G2716" i="5"/>
  <c r="F2717" i="5"/>
  <c r="H2717" i="5" s="1"/>
  <c r="G2717" i="5"/>
  <c r="F2718" i="5"/>
  <c r="H2718" i="5" s="1"/>
  <c r="G2718" i="5"/>
  <c r="F2719" i="5"/>
  <c r="H2719" i="5" s="1"/>
  <c r="G2719" i="5"/>
  <c r="F2720" i="5"/>
  <c r="H2720" i="5" s="1"/>
  <c r="G2720" i="5"/>
  <c r="F2721" i="5"/>
  <c r="H2721" i="5" s="1"/>
  <c r="G2721" i="5"/>
  <c r="F2722" i="5"/>
  <c r="H2722" i="5" s="1"/>
  <c r="G2722" i="5"/>
  <c r="F2723" i="5"/>
  <c r="H2723" i="5" s="1"/>
  <c r="G2723" i="5"/>
  <c r="F2724" i="5"/>
  <c r="H2724" i="5" s="1"/>
  <c r="G2724" i="5"/>
  <c r="F2725" i="5"/>
  <c r="H2725" i="5" s="1"/>
  <c r="G2725" i="5"/>
  <c r="F2726" i="5"/>
  <c r="H2726" i="5" s="1"/>
  <c r="G2726" i="5"/>
  <c r="F2727" i="5"/>
  <c r="H2727" i="5" s="1"/>
  <c r="G2727" i="5"/>
  <c r="F2728" i="5"/>
  <c r="H2728" i="5" s="1"/>
  <c r="G2728" i="5"/>
  <c r="F2729" i="5"/>
  <c r="H2729" i="5" s="1"/>
  <c r="G2729" i="5"/>
  <c r="F2730" i="5"/>
  <c r="H2730" i="5" s="1"/>
  <c r="G2730" i="5"/>
  <c r="F2731" i="5"/>
  <c r="H2731" i="5" s="1"/>
  <c r="G2731" i="5"/>
  <c r="F2732" i="5"/>
  <c r="H2732" i="5" s="1"/>
  <c r="G2732" i="5"/>
  <c r="F2733" i="5"/>
  <c r="H2733" i="5" s="1"/>
  <c r="G2733" i="5"/>
  <c r="F2734" i="5"/>
  <c r="H2734" i="5" s="1"/>
  <c r="G2734" i="5"/>
  <c r="F2735" i="5"/>
  <c r="H2735" i="5" s="1"/>
  <c r="G2735" i="5"/>
  <c r="F2736" i="5"/>
  <c r="H2736" i="5" s="1"/>
  <c r="G2736" i="5"/>
  <c r="F2737" i="5"/>
  <c r="H2737" i="5" s="1"/>
  <c r="G2737" i="5"/>
  <c r="F2738" i="5"/>
  <c r="H2738" i="5" s="1"/>
  <c r="G2738" i="5"/>
  <c r="F2739" i="5"/>
  <c r="H2739" i="5" s="1"/>
  <c r="G2739" i="5"/>
  <c r="F2740" i="5"/>
  <c r="H2740" i="5" s="1"/>
  <c r="G2740" i="5"/>
  <c r="F2741" i="5"/>
  <c r="H2741" i="5" s="1"/>
  <c r="G2741" i="5"/>
  <c r="F2742" i="5"/>
  <c r="H2742" i="5" s="1"/>
  <c r="G2742" i="5"/>
  <c r="F2743" i="5"/>
  <c r="H2743" i="5" s="1"/>
  <c r="G2743" i="5"/>
  <c r="F2744" i="5"/>
  <c r="H2744" i="5" s="1"/>
  <c r="G2744" i="5"/>
  <c r="F2745" i="5"/>
  <c r="H2745" i="5" s="1"/>
  <c r="G2745" i="5"/>
  <c r="F2746" i="5"/>
  <c r="H2746" i="5" s="1"/>
  <c r="G2746" i="5"/>
  <c r="F2747" i="5"/>
  <c r="H2747" i="5" s="1"/>
  <c r="G2747" i="5"/>
  <c r="F2748" i="5"/>
  <c r="H2748" i="5" s="1"/>
  <c r="G2748" i="5"/>
  <c r="F2749" i="5"/>
  <c r="H2749" i="5" s="1"/>
  <c r="G2749" i="5"/>
  <c r="F2750" i="5"/>
  <c r="H2750" i="5" s="1"/>
  <c r="G2750" i="5"/>
  <c r="F2751" i="5"/>
  <c r="H2751" i="5" s="1"/>
  <c r="G2751" i="5"/>
  <c r="F2752" i="5"/>
  <c r="H2752" i="5" s="1"/>
  <c r="G2752" i="5"/>
  <c r="F2753" i="5"/>
  <c r="H2753" i="5" s="1"/>
  <c r="G2753" i="5"/>
  <c r="F2754" i="5"/>
  <c r="H2754" i="5" s="1"/>
  <c r="G2754" i="5"/>
  <c r="F2755" i="5"/>
  <c r="H2755" i="5" s="1"/>
  <c r="G2755" i="5"/>
  <c r="F2756" i="5"/>
  <c r="H2756" i="5" s="1"/>
  <c r="G2756" i="5"/>
  <c r="F2757" i="5"/>
  <c r="H2757" i="5" s="1"/>
  <c r="G2757" i="5"/>
  <c r="F2758" i="5"/>
  <c r="H2758" i="5" s="1"/>
  <c r="G2758" i="5"/>
  <c r="F2759" i="5"/>
  <c r="H2759" i="5" s="1"/>
  <c r="G2759" i="5"/>
  <c r="F2760" i="5"/>
  <c r="H2760" i="5" s="1"/>
  <c r="G2760" i="5"/>
  <c r="F2761" i="5"/>
  <c r="H2761" i="5" s="1"/>
  <c r="G2761" i="5"/>
  <c r="F2762" i="5"/>
  <c r="H2762" i="5" s="1"/>
  <c r="G2762" i="5"/>
  <c r="F2763" i="5"/>
  <c r="H2763" i="5" s="1"/>
  <c r="G2763" i="5"/>
  <c r="F2764" i="5"/>
  <c r="H2764" i="5" s="1"/>
  <c r="G2764" i="5"/>
  <c r="F2765" i="5"/>
  <c r="H2765" i="5" s="1"/>
  <c r="G2765" i="5"/>
  <c r="F2766" i="5"/>
  <c r="H2766" i="5" s="1"/>
  <c r="G2766" i="5"/>
  <c r="F2767" i="5"/>
  <c r="H2767" i="5" s="1"/>
  <c r="G2767" i="5"/>
  <c r="F2768" i="5"/>
  <c r="H2768" i="5" s="1"/>
  <c r="G2768" i="5"/>
  <c r="F2769" i="5"/>
  <c r="H2769" i="5" s="1"/>
  <c r="G2769" i="5"/>
  <c r="F2770" i="5"/>
  <c r="H2770" i="5" s="1"/>
  <c r="G2770" i="5"/>
  <c r="F2771" i="5"/>
  <c r="H2771" i="5" s="1"/>
  <c r="G2771" i="5"/>
  <c r="F2772" i="5"/>
  <c r="H2772" i="5" s="1"/>
  <c r="G2772" i="5"/>
  <c r="F2773" i="5"/>
  <c r="H2773" i="5" s="1"/>
  <c r="G2773" i="5"/>
  <c r="F2774" i="5"/>
  <c r="H2774" i="5" s="1"/>
  <c r="G2774" i="5"/>
  <c r="F2775" i="5"/>
  <c r="H2775" i="5" s="1"/>
  <c r="G2775" i="5"/>
  <c r="F2776" i="5"/>
  <c r="H2776" i="5" s="1"/>
  <c r="G2776" i="5"/>
  <c r="F2777" i="5"/>
  <c r="H2777" i="5" s="1"/>
  <c r="G2777" i="5"/>
  <c r="F2778" i="5"/>
  <c r="H2778" i="5" s="1"/>
  <c r="G2778" i="5"/>
  <c r="F2779" i="5"/>
  <c r="H2779" i="5" s="1"/>
  <c r="G2779" i="5"/>
  <c r="F2780" i="5"/>
  <c r="H2780" i="5" s="1"/>
  <c r="G2780" i="5"/>
  <c r="F2781" i="5"/>
  <c r="H2781" i="5" s="1"/>
  <c r="G2781" i="5"/>
  <c r="F2782" i="5"/>
  <c r="H2782" i="5" s="1"/>
  <c r="G2782" i="5"/>
  <c r="F2783" i="5"/>
  <c r="H2783" i="5" s="1"/>
  <c r="G2783" i="5"/>
  <c r="F2784" i="5"/>
  <c r="H2784" i="5" s="1"/>
  <c r="G2784" i="5"/>
  <c r="F2785" i="5"/>
  <c r="H2785" i="5" s="1"/>
  <c r="G2785" i="5"/>
  <c r="F2786" i="5"/>
  <c r="H2786" i="5" s="1"/>
  <c r="G2786" i="5"/>
  <c r="F2787" i="5"/>
  <c r="H2787" i="5" s="1"/>
  <c r="G2787" i="5"/>
  <c r="F2788" i="5"/>
  <c r="H2788" i="5" s="1"/>
  <c r="G2788" i="5"/>
  <c r="F2789" i="5"/>
  <c r="H2789" i="5" s="1"/>
  <c r="G2789" i="5"/>
  <c r="F2790" i="5"/>
  <c r="H2790" i="5" s="1"/>
  <c r="G2790" i="5"/>
  <c r="F2791" i="5"/>
  <c r="H2791" i="5" s="1"/>
  <c r="G2791" i="5"/>
  <c r="F2792" i="5"/>
  <c r="H2792" i="5" s="1"/>
  <c r="G2792" i="5"/>
  <c r="F2793" i="5"/>
  <c r="H2793" i="5" s="1"/>
  <c r="G2793" i="5"/>
  <c r="F2794" i="5"/>
  <c r="H2794" i="5" s="1"/>
  <c r="F2795" i="5"/>
  <c r="H2795" i="5" s="1"/>
  <c r="G2795" i="5"/>
  <c r="F2796" i="5"/>
  <c r="H2796" i="5" s="1"/>
  <c r="G2796" i="5"/>
  <c r="F2797" i="5"/>
  <c r="H2797" i="5" s="1"/>
  <c r="G2797" i="5"/>
  <c r="F2798" i="5"/>
  <c r="H2798" i="5" s="1"/>
  <c r="F2799" i="5"/>
  <c r="H2799" i="5" s="1"/>
  <c r="G2799" i="5"/>
  <c r="F2800" i="5"/>
  <c r="H2800" i="5" s="1"/>
  <c r="G2800" i="5"/>
  <c r="F2801" i="5"/>
  <c r="H2801" i="5" s="1"/>
  <c r="G2801" i="5"/>
  <c r="F2802" i="5"/>
  <c r="H2802" i="5" s="1"/>
  <c r="F2803" i="5"/>
  <c r="H2803" i="5" s="1"/>
  <c r="G2803" i="5"/>
  <c r="F2804" i="5"/>
  <c r="H2804" i="5" s="1"/>
  <c r="G2804" i="5"/>
  <c r="F2805" i="5"/>
  <c r="H2805" i="5" s="1"/>
  <c r="G2805" i="5"/>
  <c r="F2806" i="5"/>
  <c r="H2806" i="5" s="1"/>
  <c r="F2807" i="5"/>
  <c r="H2807" i="5" s="1"/>
  <c r="G2807" i="5"/>
  <c r="F2808" i="5"/>
  <c r="H2808" i="5" s="1"/>
  <c r="G2808" i="5"/>
  <c r="F2809" i="5"/>
  <c r="H2809" i="5" s="1"/>
  <c r="G2809" i="5"/>
  <c r="F2810" i="5"/>
  <c r="H2810" i="5" s="1"/>
  <c r="F2811" i="5"/>
  <c r="H2811" i="5" s="1"/>
  <c r="G2811" i="5"/>
  <c r="F2812" i="5"/>
  <c r="H2812" i="5" s="1"/>
  <c r="G2812" i="5"/>
  <c r="F2813" i="5"/>
  <c r="H2813" i="5" s="1"/>
  <c r="G2813" i="5"/>
  <c r="F2814" i="5"/>
  <c r="H2814" i="5" s="1"/>
  <c r="F2815" i="5"/>
  <c r="H2815" i="5" s="1"/>
  <c r="G2815" i="5"/>
  <c r="F2816" i="5"/>
  <c r="H2816" i="5" s="1"/>
  <c r="G2816" i="5"/>
  <c r="F2817" i="5"/>
  <c r="H2817" i="5" s="1"/>
  <c r="G2817" i="5"/>
  <c r="F2818" i="5"/>
  <c r="H2818" i="5" s="1"/>
  <c r="F2819" i="5"/>
  <c r="H2819" i="5" s="1"/>
  <c r="G2819" i="5"/>
  <c r="F2820" i="5"/>
  <c r="H2820" i="5" s="1"/>
  <c r="G2820" i="5"/>
  <c r="F2821" i="5"/>
  <c r="H2821" i="5" s="1"/>
  <c r="G2821" i="5"/>
  <c r="F2822" i="5"/>
  <c r="H2822" i="5" s="1"/>
  <c r="F2823" i="5"/>
  <c r="H2823" i="5" s="1"/>
  <c r="G2823" i="5"/>
  <c r="F2824" i="5"/>
  <c r="H2824" i="5" s="1"/>
  <c r="G2824" i="5"/>
  <c r="F2825" i="5"/>
  <c r="H2825" i="5" s="1"/>
  <c r="G2825" i="5"/>
  <c r="F2826" i="5"/>
  <c r="H2826" i="5" s="1"/>
  <c r="F2827" i="5"/>
  <c r="H2827" i="5" s="1"/>
  <c r="G2827" i="5"/>
  <c r="F2828" i="5"/>
  <c r="H2828" i="5" s="1"/>
  <c r="G2828" i="5"/>
  <c r="F2829" i="5"/>
  <c r="H2829" i="5" s="1"/>
  <c r="G2829" i="5"/>
  <c r="F2830" i="5"/>
  <c r="H2830" i="5" s="1"/>
  <c r="F2831" i="5"/>
  <c r="H2831" i="5" s="1"/>
  <c r="G2831" i="5"/>
  <c r="F2832" i="5"/>
  <c r="H2832" i="5" s="1"/>
  <c r="G2832" i="5"/>
  <c r="F2833" i="5"/>
  <c r="H2833" i="5" s="1"/>
  <c r="G2833" i="5"/>
  <c r="F2834" i="5"/>
  <c r="H2834" i="5" s="1"/>
  <c r="F2835" i="5"/>
  <c r="H2835" i="5" s="1"/>
  <c r="G2835" i="5"/>
  <c r="F2836" i="5"/>
  <c r="H2836" i="5" s="1"/>
  <c r="G2836" i="5"/>
  <c r="F2837" i="5"/>
  <c r="H2837" i="5" s="1"/>
  <c r="G2837" i="5"/>
  <c r="F2838" i="5"/>
  <c r="H2838" i="5" s="1"/>
  <c r="F2839" i="5"/>
  <c r="H2839" i="5" s="1"/>
  <c r="G2839" i="5"/>
  <c r="F2840" i="5"/>
  <c r="H2840" i="5" s="1"/>
  <c r="G2840" i="5"/>
  <c r="F2841" i="5"/>
  <c r="H2841" i="5" s="1"/>
  <c r="G2841" i="5"/>
  <c r="F2842" i="5"/>
  <c r="H2842" i="5" s="1"/>
  <c r="F2843" i="5"/>
  <c r="H2843" i="5" s="1"/>
  <c r="G2843" i="5"/>
  <c r="F2844" i="5"/>
  <c r="H2844" i="5" s="1"/>
  <c r="G2844" i="5"/>
  <c r="F2845" i="5"/>
  <c r="H2845" i="5" s="1"/>
  <c r="G2845" i="5"/>
  <c r="F2846" i="5"/>
  <c r="H2846" i="5" s="1"/>
  <c r="F2847" i="5"/>
  <c r="H2847" i="5" s="1"/>
  <c r="G2847" i="5"/>
  <c r="F2848" i="5"/>
  <c r="H2848" i="5" s="1"/>
  <c r="G2848" i="5"/>
  <c r="F2849" i="5"/>
  <c r="H2849" i="5" s="1"/>
  <c r="G2849" i="5"/>
  <c r="F2850" i="5"/>
  <c r="H2850" i="5" s="1"/>
  <c r="F2851" i="5"/>
  <c r="H2851" i="5" s="1"/>
  <c r="G2851" i="5"/>
  <c r="F2852" i="5"/>
  <c r="H2852" i="5" s="1"/>
  <c r="G2852" i="5"/>
  <c r="F2853" i="5"/>
  <c r="H2853" i="5" s="1"/>
  <c r="G2853" i="5"/>
  <c r="F2854" i="5"/>
  <c r="H2854" i="5" s="1"/>
  <c r="F2855" i="5"/>
  <c r="H2855" i="5" s="1"/>
  <c r="G2855" i="5"/>
  <c r="F2856" i="5"/>
  <c r="H2856" i="5" s="1"/>
  <c r="G2856" i="5"/>
  <c r="F2857" i="5"/>
  <c r="H2857" i="5" s="1"/>
  <c r="G2857" i="5"/>
  <c r="F2858" i="5"/>
  <c r="H2858" i="5" s="1"/>
  <c r="F2859" i="5"/>
  <c r="H2859" i="5" s="1"/>
  <c r="G2859" i="5"/>
  <c r="F2860" i="5"/>
  <c r="H2860" i="5" s="1"/>
  <c r="G2860" i="5"/>
  <c r="F2861" i="5"/>
  <c r="H2861" i="5" s="1"/>
  <c r="G2861" i="5"/>
  <c r="F2862" i="5"/>
  <c r="H2862" i="5" s="1"/>
  <c r="F2863" i="5"/>
  <c r="H2863" i="5" s="1"/>
  <c r="G2863" i="5"/>
  <c r="F2864" i="5"/>
  <c r="H2864" i="5" s="1"/>
  <c r="G2864" i="5"/>
  <c r="F2865" i="5"/>
  <c r="H2865" i="5" s="1"/>
  <c r="G2865" i="5"/>
  <c r="F2866" i="5"/>
  <c r="H2866" i="5" s="1"/>
  <c r="F2867" i="5"/>
  <c r="H2867" i="5" s="1"/>
  <c r="G2867" i="5"/>
  <c r="F2868" i="5"/>
  <c r="H2868" i="5" s="1"/>
  <c r="G2868" i="5"/>
  <c r="F2869" i="5"/>
  <c r="H2869" i="5" s="1"/>
  <c r="G2869" i="5"/>
  <c r="F2870" i="5"/>
  <c r="H2870" i="5" s="1"/>
  <c r="F2871" i="5"/>
  <c r="H2871" i="5" s="1"/>
  <c r="G2871" i="5"/>
  <c r="F2872" i="5"/>
  <c r="H2872" i="5" s="1"/>
  <c r="G2872" i="5"/>
  <c r="F2873" i="5"/>
  <c r="H2873" i="5" s="1"/>
  <c r="G2873" i="5"/>
  <c r="F2874" i="5"/>
  <c r="H2874" i="5" s="1"/>
  <c r="F2875" i="5"/>
  <c r="H2875" i="5" s="1"/>
  <c r="G2875" i="5"/>
  <c r="F2876" i="5"/>
  <c r="H2876" i="5" s="1"/>
  <c r="G2876" i="5"/>
  <c r="F2877" i="5"/>
  <c r="H2877" i="5" s="1"/>
  <c r="G2877" i="5"/>
  <c r="F2878" i="5"/>
  <c r="H2878" i="5" s="1"/>
  <c r="F2879" i="5"/>
  <c r="H2879" i="5" s="1"/>
  <c r="G2879" i="5"/>
  <c r="F2880" i="5"/>
  <c r="H2880" i="5" s="1"/>
  <c r="G2880" i="5"/>
  <c r="F2881" i="5"/>
  <c r="H2881" i="5" s="1"/>
  <c r="G2881" i="5"/>
  <c r="F2882" i="5"/>
  <c r="H2882" i="5" s="1"/>
  <c r="F2883" i="5"/>
  <c r="H2883" i="5" s="1"/>
  <c r="G2883" i="5"/>
  <c r="F2884" i="5"/>
  <c r="H2884" i="5" s="1"/>
  <c r="G2884" i="5"/>
  <c r="F2885" i="5"/>
  <c r="H2885" i="5" s="1"/>
  <c r="G2885" i="5"/>
  <c r="F2886" i="5"/>
  <c r="H2886" i="5" s="1"/>
  <c r="F2887" i="5"/>
  <c r="H2887" i="5" s="1"/>
  <c r="G2887" i="5"/>
  <c r="F2888" i="5"/>
  <c r="H2888" i="5" s="1"/>
  <c r="G2888" i="5"/>
  <c r="F2889" i="5"/>
  <c r="H2889" i="5" s="1"/>
  <c r="G2889" i="5"/>
  <c r="F2890" i="5"/>
  <c r="H2890" i="5" s="1"/>
  <c r="F2891" i="5"/>
  <c r="H2891" i="5" s="1"/>
  <c r="G2891" i="5"/>
  <c r="F2892" i="5"/>
  <c r="H2892" i="5" s="1"/>
  <c r="G2892" i="5"/>
  <c r="F2893" i="5"/>
  <c r="G2893" i="5"/>
  <c r="H2893" i="5"/>
  <c r="F2894" i="5"/>
  <c r="G2894" i="5"/>
  <c r="H2894" i="5"/>
  <c r="F2895" i="5"/>
  <c r="G2895" i="5"/>
  <c r="H2895" i="5"/>
  <c r="F2896" i="5"/>
  <c r="G2896" i="5"/>
  <c r="H2896" i="5"/>
  <c r="F2897" i="5"/>
  <c r="G2897" i="5"/>
  <c r="H2897" i="5"/>
  <c r="F2898" i="5"/>
  <c r="G2898" i="5"/>
  <c r="H2898" i="5"/>
  <c r="F2899" i="5"/>
  <c r="G2899" i="5"/>
  <c r="H2899" i="5"/>
  <c r="F2900" i="5"/>
  <c r="G2900" i="5"/>
  <c r="H2900" i="5"/>
  <c r="F2901" i="5"/>
  <c r="G2901" i="5"/>
  <c r="H2901" i="5"/>
  <c r="F2902" i="5"/>
  <c r="G2902" i="5"/>
  <c r="H2902" i="5"/>
  <c r="F2903" i="5"/>
  <c r="G2903" i="5"/>
  <c r="H2903" i="5"/>
  <c r="F2904" i="5"/>
  <c r="G2904" i="5"/>
  <c r="H2904" i="5"/>
  <c r="F2905" i="5"/>
  <c r="G2905" i="5"/>
  <c r="H2905" i="5"/>
  <c r="F2906" i="5"/>
  <c r="G2906" i="5"/>
  <c r="H2906" i="5"/>
  <c r="F2907" i="5"/>
  <c r="G2907" i="5"/>
  <c r="H2907" i="5"/>
  <c r="F2908" i="5"/>
  <c r="G2908" i="5"/>
  <c r="H2908" i="5"/>
  <c r="F2909" i="5"/>
  <c r="G2909" i="5"/>
  <c r="H2909" i="5"/>
  <c r="F2910" i="5"/>
  <c r="G2910" i="5"/>
  <c r="H2910" i="5"/>
  <c r="F2911" i="5"/>
  <c r="G2911" i="5"/>
  <c r="H2911" i="5"/>
  <c r="F2912" i="5"/>
  <c r="G2912" i="5"/>
  <c r="H2912" i="5"/>
  <c r="F2913" i="5"/>
  <c r="G2913" i="5"/>
  <c r="H2913" i="5"/>
  <c r="F2914" i="5"/>
  <c r="G2914" i="5"/>
  <c r="H2914" i="5"/>
  <c r="F2915" i="5"/>
  <c r="G2915" i="5"/>
  <c r="H2915" i="5"/>
  <c r="F2916" i="5"/>
  <c r="G2916" i="5"/>
  <c r="H2916" i="5"/>
  <c r="F2917" i="5"/>
  <c r="G2917" i="5"/>
  <c r="H2917" i="5"/>
  <c r="F2918" i="5"/>
  <c r="G2918" i="5"/>
  <c r="H2918" i="5"/>
  <c r="F2919" i="5"/>
  <c r="G2919" i="5"/>
  <c r="H2919" i="5"/>
  <c r="F2920" i="5"/>
  <c r="G2920" i="5"/>
  <c r="H2920" i="5"/>
  <c r="F2921" i="5"/>
  <c r="G2921" i="5"/>
  <c r="H2921" i="5"/>
  <c r="F2922" i="5"/>
  <c r="G2922" i="5"/>
  <c r="H2922" i="5"/>
  <c r="F2923" i="5"/>
  <c r="G2923" i="5"/>
  <c r="H2923" i="5"/>
  <c r="F2924" i="5"/>
  <c r="G2924" i="5"/>
  <c r="H2924" i="5"/>
  <c r="F2925" i="5"/>
  <c r="G2925" i="5"/>
  <c r="H2925" i="5"/>
  <c r="F2926" i="5"/>
  <c r="G2926" i="5"/>
  <c r="H2926" i="5"/>
  <c r="F2927" i="5"/>
  <c r="G2927" i="5"/>
  <c r="H2927" i="5"/>
  <c r="F2928" i="5"/>
  <c r="G2928" i="5"/>
  <c r="H2928" i="5"/>
  <c r="F2929" i="5"/>
  <c r="G2929" i="5"/>
  <c r="H2929" i="5"/>
  <c r="F2930" i="5"/>
  <c r="G2930" i="5"/>
  <c r="H2930" i="5"/>
  <c r="F2931" i="5"/>
  <c r="G2931" i="5"/>
  <c r="H2931" i="5"/>
  <c r="F2932" i="5"/>
  <c r="G2932" i="5"/>
  <c r="H2932" i="5"/>
  <c r="F2933" i="5"/>
  <c r="G2933" i="5"/>
  <c r="H2933" i="5"/>
  <c r="F2934" i="5"/>
  <c r="G2934" i="5"/>
  <c r="H2934" i="5"/>
  <c r="F2935" i="5"/>
  <c r="G2935" i="5"/>
  <c r="H2935" i="5"/>
  <c r="F2936" i="5"/>
  <c r="G2936" i="5"/>
  <c r="H2936" i="5"/>
  <c r="F2937" i="5"/>
  <c r="G2937" i="5"/>
  <c r="H2937" i="5"/>
  <c r="F2938" i="5"/>
  <c r="G2938" i="5"/>
  <c r="H2938" i="5"/>
  <c r="F2939" i="5"/>
  <c r="G2939" i="5"/>
  <c r="H2939" i="5"/>
  <c r="F2940" i="5"/>
  <c r="G2940" i="5"/>
  <c r="H2940" i="5"/>
  <c r="F2941" i="5"/>
  <c r="G2941" i="5"/>
  <c r="H2941" i="5"/>
  <c r="F2942" i="5"/>
  <c r="G2942" i="5"/>
  <c r="H2942" i="5"/>
  <c r="F2943" i="5"/>
  <c r="G2943" i="5"/>
  <c r="H2943" i="5"/>
  <c r="F2944" i="5"/>
  <c r="G2944" i="5"/>
  <c r="H2944" i="5"/>
  <c r="F2945" i="5"/>
  <c r="G2945" i="5"/>
  <c r="H2945" i="5"/>
  <c r="F2946" i="5"/>
  <c r="G2946" i="5"/>
  <c r="H2946" i="5"/>
  <c r="F2947" i="5"/>
  <c r="G2947" i="5"/>
  <c r="H2947" i="5"/>
  <c r="F2948" i="5"/>
  <c r="G2948" i="5"/>
  <c r="H2948" i="5"/>
  <c r="F2949" i="5"/>
  <c r="G2949" i="5"/>
  <c r="H2949" i="5"/>
  <c r="F2950" i="5"/>
  <c r="G2950" i="5"/>
  <c r="H2950" i="5"/>
  <c r="F2951" i="5"/>
  <c r="G2951" i="5"/>
  <c r="H2951" i="5"/>
  <c r="F2952" i="5"/>
  <c r="G2952" i="5"/>
  <c r="H2952" i="5"/>
  <c r="F2953" i="5"/>
  <c r="G2953" i="5"/>
  <c r="H2953" i="5"/>
  <c r="F2954" i="5"/>
  <c r="G2954" i="5"/>
  <c r="H2954" i="5"/>
  <c r="F2955" i="5"/>
  <c r="G2955" i="5"/>
  <c r="H2955" i="5"/>
  <c r="F2956" i="5"/>
  <c r="G2956" i="5"/>
  <c r="H2956" i="5"/>
  <c r="F2957" i="5"/>
  <c r="G2957" i="5"/>
  <c r="H2957" i="5"/>
  <c r="F2958" i="5"/>
  <c r="G2958" i="5"/>
  <c r="H2958" i="5"/>
  <c r="F2959" i="5"/>
  <c r="G2959" i="5"/>
  <c r="H2959" i="5"/>
  <c r="F2960" i="5"/>
  <c r="G2960" i="5"/>
  <c r="H2960" i="5"/>
  <c r="F2961" i="5"/>
  <c r="G2961" i="5"/>
  <c r="H2961" i="5"/>
  <c r="F2962" i="5"/>
  <c r="G2962" i="5"/>
  <c r="H2962" i="5"/>
  <c r="F2963" i="5"/>
  <c r="G2963" i="5"/>
  <c r="H2963" i="5"/>
  <c r="F2964" i="5"/>
  <c r="G2964" i="5"/>
  <c r="H2964" i="5"/>
  <c r="F2965" i="5"/>
  <c r="G2965" i="5"/>
  <c r="H2965" i="5"/>
  <c r="F2966" i="5"/>
  <c r="G2966" i="5"/>
  <c r="H2966" i="5"/>
  <c r="F2967" i="5"/>
  <c r="G2967" i="5"/>
  <c r="H2967" i="5"/>
  <c r="F2968" i="5"/>
  <c r="G2968" i="5"/>
  <c r="H2968" i="5"/>
  <c r="F2969" i="5"/>
  <c r="G2969" i="5"/>
  <c r="H2969" i="5"/>
  <c r="F2970" i="5"/>
  <c r="G2970" i="5"/>
  <c r="H2970" i="5"/>
  <c r="F2971" i="5"/>
  <c r="G2971" i="5"/>
  <c r="H2971" i="5"/>
  <c r="F2972" i="5"/>
  <c r="G2972" i="5"/>
  <c r="H2972" i="5"/>
  <c r="F2973" i="5"/>
  <c r="G2973" i="5"/>
  <c r="H2973" i="5"/>
  <c r="F2974" i="5"/>
  <c r="G2974" i="5"/>
  <c r="H2974" i="5"/>
  <c r="F2975" i="5"/>
  <c r="G2975" i="5"/>
  <c r="H2975" i="5"/>
  <c r="F2976" i="5"/>
  <c r="G2976" i="5"/>
  <c r="H2976" i="5"/>
  <c r="F2977" i="5"/>
  <c r="G2977" i="5"/>
  <c r="H2977" i="5"/>
  <c r="F2978" i="5"/>
  <c r="G2978" i="5"/>
  <c r="H2978" i="5"/>
  <c r="F2979" i="5"/>
  <c r="G2979" i="5"/>
  <c r="H2979" i="5"/>
  <c r="F2980" i="5"/>
  <c r="G2980" i="5"/>
  <c r="H2980" i="5"/>
  <c r="F2981" i="5"/>
  <c r="G2981" i="5"/>
  <c r="H2981" i="5"/>
  <c r="F2982" i="5"/>
  <c r="G2982" i="5"/>
  <c r="H2982" i="5"/>
  <c r="F2983" i="5"/>
  <c r="G2983" i="5"/>
  <c r="H2983" i="5"/>
  <c r="F2984" i="5"/>
  <c r="G2984" i="5"/>
  <c r="H2984" i="5"/>
  <c r="F2985" i="5"/>
  <c r="G2985" i="5"/>
  <c r="H2985" i="5"/>
  <c r="F2986" i="5"/>
  <c r="G2986" i="5"/>
  <c r="H2986" i="5"/>
  <c r="F2987" i="5"/>
  <c r="G2987" i="5"/>
  <c r="H2987" i="5"/>
  <c r="F2988" i="5"/>
  <c r="G2988" i="5"/>
  <c r="H2988" i="5"/>
  <c r="F2989" i="5"/>
  <c r="G2989" i="5"/>
  <c r="H2989" i="5"/>
  <c r="F2990" i="5"/>
  <c r="G2990" i="5"/>
  <c r="H2990" i="5"/>
  <c r="F2991" i="5"/>
  <c r="G2991" i="5"/>
  <c r="H2991" i="5"/>
  <c r="F2992" i="5"/>
  <c r="G2992" i="5"/>
  <c r="H2992" i="5"/>
  <c r="F2993" i="5"/>
  <c r="G2993" i="5"/>
  <c r="H2993" i="5"/>
  <c r="F2994" i="5"/>
  <c r="G2994" i="5"/>
  <c r="H2994" i="5"/>
  <c r="F2995" i="5"/>
  <c r="G2995" i="5"/>
  <c r="H2995" i="5"/>
  <c r="F2996" i="5"/>
  <c r="G2996" i="5"/>
  <c r="H2996" i="5"/>
  <c r="F2997" i="5"/>
  <c r="G2997" i="5"/>
  <c r="H2997" i="5"/>
  <c r="F2998" i="5"/>
  <c r="G2998" i="5"/>
  <c r="H2998" i="5"/>
  <c r="F2999" i="5"/>
  <c r="G2999" i="5"/>
  <c r="H2999" i="5"/>
  <c r="F3000" i="5"/>
  <c r="G3000" i="5"/>
  <c r="H3000" i="5"/>
  <c r="F3001" i="5"/>
  <c r="G3001" i="5"/>
  <c r="H3001" i="5"/>
  <c r="F3002" i="5"/>
  <c r="G3002" i="5"/>
  <c r="H3002" i="5"/>
  <c r="F3003" i="5"/>
  <c r="G3003" i="5"/>
  <c r="H3003" i="5"/>
  <c r="F3004" i="5"/>
  <c r="G3004" i="5"/>
  <c r="H3004" i="5"/>
  <c r="F3005" i="5"/>
  <c r="G3005" i="5"/>
  <c r="H3005" i="5"/>
  <c r="F3006" i="5"/>
  <c r="G3006" i="5"/>
  <c r="H3006" i="5"/>
  <c r="F3007" i="5"/>
  <c r="G3007" i="5"/>
  <c r="H3007" i="5"/>
  <c r="F3008" i="5"/>
  <c r="G3008" i="5"/>
  <c r="H3008" i="5"/>
  <c r="F3009" i="5"/>
  <c r="G3009" i="5"/>
  <c r="H3009" i="5"/>
  <c r="F3010" i="5"/>
  <c r="G3010" i="5"/>
  <c r="H3010" i="5"/>
  <c r="F3011" i="5"/>
  <c r="G3011" i="5"/>
  <c r="H3011" i="5"/>
  <c r="F3012" i="5"/>
  <c r="G3012" i="5"/>
  <c r="H3012" i="5"/>
  <c r="F3013" i="5"/>
  <c r="G3013" i="5"/>
  <c r="H3013" i="5"/>
  <c r="F3014" i="5"/>
  <c r="G3014" i="5"/>
  <c r="H3014" i="5"/>
  <c r="F3015" i="5"/>
  <c r="G3015" i="5"/>
  <c r="H3015" i="5"/>
  <c r="F3016" i="5"/>
  <c r="G3016" i="5"/>
  <c r="H3016" i="5"/>
  <c r="F3017" i="5"/>
  <c r="G3017" i="5"/>
  <c r="H3017" i="5"/>
  <c r="F3018" i="5"/>
  <c r="G3018" i="5"/>
  <c r="H3018" i="5"/>
  <c r="F3019" i="5"/>
  <c r="G3019" i="5"/>
  <c r="H3019" i="5"/>
  <c r="F3020" i="5"/>
  <c r="G3020" i="5"/>
  <c r="H3020" i="5"/>
  <c r="F3021" i="5"/>
  <c r="G3021" i="5"/>
  <c r="H3021" i="5"/>
  <c r="F3022" i="5"/>
  <c r="G3022" i="5"/>
  <c r="H3022" i="5"/>
  <c r="F3023" i="5"/>
  <c r="G3023" i="5"/>
  <c r="H3023" i="5"/>
  <c r="F3024" i="5"/>
  <c r="G3024" i="5"/>
  <c r="H3024" i="5"/>
  <c r="F3025" i="5"/>
  <c r="G3025" i="5"/>
  <c r="H3025" i="5"/>
  <c r="F3026" i="5"/>
  <c r="G3026" i="5"/>
  <c r="H3026" i="5"/>
  <c r="F3027" i="5"/>
  <c r="G3027" i="5"/>
  <c r="H3027" i="5"/>
  <c r="F3028" i="5"/>
  <c r="G3028" i="5"/>
  <c r="H3028" i="5"/>
  <c r="F3029" i="5"/>
  <c r="G3029" i="5"/>
  <c r="H3029" i="5"/>
  <c r="F3030" i="5"/>
  <c r="G3030" i="5"/>
  <c r="H3030" i="5"/>
  <c r="F3031" i="5"/>
  <c r="G3031" i="5"/>
  <c r="H3031" i="5"/>
  <c r="F3032" i="5"/>
  <c r="G3032" i="5"/>
  <c r="H3032" i="5"/>
  <c r="F3033" i="5"/>
  <c r="G3033" i="5"/>
  <c r="H3033" i="5"/>
  <c r="F3034" i="5"/>
  <c r="G3034" i="5"/>
  <c r="H3034" i="5"/>
  <c r="F3035" i="5"/>
  <c r="G3035" i="5"/>
  <c r="H3035" i="5"/>
  <c r="F3036" i="5"/>
  <c r="G3036" i="5"/>
  <c r="H3036" i="5"/>
  <c r="F3037" i="5"/>
  <c r="G3037" i="5"/>
  <c r="H3037" i="5"/>
  <c r="F3038" i="5"/>
  <c r="G3038" i="5"/>
  <c r="H3038" i="5"/>
  <c r="F3039" i="5"/>
  <c r="G3039" i="5"/>
  <c r="H3039" i="5"/>
  <c r="F3040" i="5"/>
  <c r="G3040" i="5"/>
  <c r="H3040" i="5"/>
  <c r="F3041" i="5"/>
  <c r="G3041" i="5"/>
  <c r="H3041" i="5"/>
  <c r="F3042" i="5"/>
  <c r="G3042" i="5"/>
  <c r="H3042" i="5"/>
  <c r="F3043" i="5"/>
  <c r="G3043" i="5"/>
  <c r="H3043" i="5"/>
  <c r="F3044" i="5"/>
  <c r="G3044" i="5"/>
  <c r="H3044" i="5"/>
  <c r="F3045" i="5"/>
  <c r="G3045" i="5"/>
  <c r="H3045" i="5"/>
  <c r="F3046" i="5"/>
  <c r="G3046" i="5"/>
  <c r="H3046" i="5"/>
  <c r="F3047" i="5"/>
  <c r="G3047" i="5"/>
  <c r="H3047" i="5"/>
  <c r="F3048" i="5"/>
  <c r="G3048" i="5"/>
  <c r="H3048" i="5"/>
  <c r="F3049" i="5"/>
  <c r="G3049" i="5"/>
  <c r="H3049" i="5"/>
  <c r="F3050" i="5"/>
  <c r="G3050" i="5"/>
  <c r="H3050" i="5"/>
  <c r="F3051" i="5"/>
  <c r="G3051" i="5"/>
  <c r="H3051" i="5"/>
  <c r="F3052" i="5"/>
  <c r="G3052" i="5"/>
  <c r="H3052" i="5"/>
  <c r="F3053" i="5"/>
  <c r="G3053" i="5"/>
  <c r="H3053" i="5"/>
  <c r="F3054" i="5"/>
  <c r="G3054" i="5"/>
  <c r="H3054" i="5"/>
  <c r="F3055" i="5"/>
  <c r="G3055" i="5"/>
  <c r="H3055" i="5"/>
  <c r="F3056" i="5"/>
  <c r="G3056" i="5"/>
  <c r="H3056" i="5"/>
  <c r="F3057" i="5"/>
  <c r="G3057" i="5"/>
  <c r="H3057" i="5"/>
  <c r="F3058" i="5"/>
  <c r="G3058" i="5"/>
  <c r="H3058" i="5"/>
  <c r="F3059" i="5"/>
  <c r="G3059" i="5"/>
  <c r="H3059" i="5"/>
  <c r="F3060" i="5"/>
  <c r="G3060" i="5"/>
  <c r="H3060" i="5"/>
  <c r="F3061" i="5"/>
  <c r="G3061" i="5"/>
  <c r="H3061" i="5"/>
  <c r="F3062" i="5"/>
  <c r="G3062" i="5"/>
  <c r="H3062" i="5"/>
  <c r="F3063" i="5"/>
  <c r="G3063" i="5"/>
  <c r="H3063" i="5"/>
  <c r="F3064" i="5"/>
  <c r="G3064" i="5"/>
  <c r="H3064" i="5"/>
  <c r="F3065" i="5"/>
  <c r="G3065" i="5"/>
  <c r="H3065" i="5"/>
  <c r="F3066" i="5"/>
  <c r="G3066" i="5"/>
  <c r="H3066" i="5"/>
  <c r="F3067" i="5"/>
  <c r="G3067" i="5"/>
  <c r="H3067" i="5"/>
  <c r="F3068" i="5"/>
  <c r="G3068" i="5"/>
  <c r="H3068" i="5"/>
  <c r="F3069" i="5"/>
  <c r="G3069" i="5"/>
  <c r="H3069" i="5"/>
  <c r="F3070" i="5"/>
  <c r="G3070" i="5"/>
  <c r="H3070" i="5"/>
  <c r="F3071" i="5"/>
  <c r="G3071" i="5"/>
  <c r="H3071" i="5"/>
  <c r="F3072" i="5"/>
  <c r="G3072" i="5"/>
  <c r="H3072" i="5"/>
  <c r="F3073" i="5"/>
  <c r="G3073" i="5"/>
  <c r="H3073" i="5"/>
  <c r="F3074" i="5"/>
  <c r="G3074" i="5"/>
  <c r="H3074" i="5"/>
  <c r="F3075" i="5"/>
  <c r="G3075" i="5"/>
  <c r="H3075" i="5"/>
  <c r="F3076" i="5"/>
  <c r="G3076" i="5"/>
  <c r="H3076" i="5"/>
  <c r="F3077" i="5"/>
  <c r="G3077" i="5"/>
  <c r="H3077" i="5"/>
  <c r="F3078" i="5"/>
  <c r="G3078" i="5"/>
  <c r="H3078" i="5"/>
  <c r="F3079" i="5"/>
  <c r="G3079" i="5"/>
  <c r="H3079" i="5"/>
  <c r="F3080" i="5"/>
  <c r="G3080" i="5"/>
  <c r="H3080" i="5"/>
  <c r="F3081" i="5"/>
  <c r="G3081" i="5"/>
  <c r="H3081" i="5"/>
  <c r="F3082" i="5"/>
  <c r="G3082" i="5"/>
  <c r="H3082" i="5"/>
  <c r="F3083" i="5"/>
  <c r="G3083" i="5"/>
  <c r="H3083" i="5"/>
  <c r="F3084" i="5"/>
  <c r="G3084" i="5"/>
  <c r="H3084" i="5"/>
  <c r="F3085" i="5"/>
  <c r="G3085" i="5"/>
  <c r="H3085" i="5"/>
  <c r="F3086" i="5"/>
  <c r="G3086" i="5"/>
  <c r="H3086" i="5"/>
  <c r="F3087" i="5"/>
  <c r="G3087" i="5"/>
  <c r="H3087" i="5"/>
  <c r="F3088" i="5"/>
  <c r="G3088" i="5"/>
  <c r="H3088" i="5"/>
  <c r="F3089" i="5"/>
  <c r="G3089" i="5"/>
  <c r="H3089" i="5"/>
  <c r="F3090" i="5"/>
  <c r="G3090" i="5"/>
  <c r="H3090" i="5"/>
  <c r="F3091" i="5"/>
  <c r="G3091" i="5"/>
  <c r="H3091" i="5"/>
  <c r="F3092" i="5"/>
  <c r="G3092" i="5"/>
  <c r="H3092" i="5"/>
  <c r="F3093" i="5"/>
  <c r="G3093" i="5"/>
  <c r="H3093" i="5"/>
  <c r="F3094" i="5"/>
  <c r="G3094" i="5"/>
  <c r="H3094" i="5"/>
  <c r="F3095" i="5"/>
  <c r="G3095" i="5"/>
  <c r="H3095" i="5"/>
  <c r="F3096" i="5"/>
  <c r="G3096" i="5"/>
  <c r="H3096" i="5"/>
  <c r="F3097" i="5"/>
  <c r="G3097" i="5"/>
  <c r="H3097" i="5"/>
  <c r="F3098" i="5"/>
  <c r="G3098" i="5"/>
  <c r="H3098" i="5"/>
  <c r="F3099" i="5"/>
  <c r="G3099" i="5"/>
  <c r="H3099" i="5"/>
  <c r="F3100" i="5"/>
  <c r="G3100" i="5"/>
  <c r="H3100" i="5"/>
  <c r="F3101" i="5"/>
  <c r="G3101" i="5"/>
  <c r="H3101" i="5"/>
  <c r="F3102" i="5"/>
  <c r="G3102" i="5"/>
  <c r="H3102" i="5"/>
  <c r="F3103" i="5"/>
  <c r="G3103" i="5"/>
  <c r="H3103" i="5"/>
  <c r="F3104" i="5"/>
  <c r="G3104" i="5"/>
  <c r="H3104" i="5"/>
  <c r="F3105" i="5"/>
  <c r="G3105" i="5"/>
  <c r="H3105" i="5"/>
  <c r="F3106" i="5"/>
  <c r="G3106" i="5"/>
  <c r="H3106" i="5"/>
  <c r="F3107" i="5"/>
  <c r="G3107" i="5"/>
  <c r="H3107" i="5"/>
  <c r="F3108" i="5"/>
  <c r="G3108" i="5"/>
  <c r="H3108" i="5"/>
  <c r="F3109" i="5"/>
  <c r="G3109" i="5"/>
  <c r="H3109" i="5"/>
  <c r="F3110" i="5"/>
  <c r="G3110" i="5"/>
  <c r="H3110" i="5"/>
  <c r="F3111" i="5"/>
  <c r="G3111" i="5"/>
  <c r="H3111" i="5"/>
  <c r="F3112" i="5"/>
  <c r="G3112" i="5"/>
  <c r="H3112" i="5"/>
  <c r="F3113" i="5"/>
  <c r="G3113" i="5"/>
  <c r="H3113" i="5"/>
  <c r="F3114" i="5"/>
  <c r="G3114" i="5"/>
  <c r="H3114" i="5"/>
  <c r="F3115" i="5"/>
  <c r="G3115" i="5"/>
  <c r="H3115" i="5"/>
  <c r="F3116" i="5"/>
  <c r="G3116" i="5"/>
  <c r="H3116" i="5"/>
  <c r="F3117" i="5"/>
  <c r="G3117" i="5"/>
  <c r="H3117" i="5"/>
  <c r="F3118" i="5"/>
  <c r="G3118" i="5"/>
  <c r="H3118" i="5"/>
  <c r="F3119" i="5"/>
  <c r="G3119" i="5"/>
  <c r="H3119" i="5"/>
  <c r="F3120" i="5"/>
  <c r="G3120" i="5"/>
  <c r="H3120" i="5"/>
  <c r="F3121" i="5"/>
  <c r="G3121" i="5"/>
  <c r="H3121" i="5"/>
  <c r="F3122" i="5"/>
  <c r="G3122" i="5"/>
  <c r="H3122" i="5"/>
  <c r="F3123" i="5"/>
  <c r="G3123" i="5"/>
  <c r="H3123" i="5"/>
  <c r="F3124" i="5"/>
  <c r="G3124" i="5"/>
  <c r="H3124" i="5"/>
  <c r="F3125" i="5"/>
  <c r="G3125" i="5"/>
  <c r="H3125" i="5"/>
  <c r="F3126" i="5"/>
  <c r="G3126" i="5"/>
  <c r="H3126" i="5"/>
  <c r="F3127" i="5"/>
  <c r="G3127" i="5"/>
  <c r="H3127" i="5"/>
  <c r="F3128" i="5"/>
  <c r="G3128" i="5"/>
  <c r="H3128" i="5"/>
  <c r="F3129" i="5"/>
  <c r="G3129" i="5"/>
  <c r="H3129" i="5"/>
  <c r="F3130" i="5"/>
  <c r="G3130" i="5"/>
  <c r="H3130" i="5"/>
  <c r="F3131" i="5"/>
  <c r="G3131" i="5"/>
  <c r="H3131" i="5"/>
  <c r="F3132" i="5"/>
  <c r="G3132" i="5"/>
  <c r="H3132" i="5"/>
  <c r="F3133" i="5"/>
  <c r="G3133" i="5"/>
  <c r="H3133" i="5"/>
  <c r="F3134" i="5"/>
  <c r="G3134" i="5"/>
  <c r="H3134" i="5"/>
  <c r="F3135" i="5"/>
  <c r="G3135" i="5"/>
  <c r="H3135" i="5"/>
  <c r="F3136" i="5"/>
  <c r="G3136" i="5"/>
  <c r="H3136" i="5"/>
  <c r="F3137" i="5"/>
  <c r="G3137" i="5"/>
  <c r="H3137" i="5"/>
  <c r="F3138" i="5"/>
  <c r="G3138" i="5"/>
  <c r="H3138" i="5"/>
  <c r="F3139" i="5"/>
  <c r="G3139" i="5"/>
  <c r="H3139" i="5"/>
  <c r="F3140" i="5"/>
  <c r="G3140" i="5"/>
  <c r="H3140" i="5"/>
  <c r="F3141" i="5"/>
  <c r="G3141" i="5"/>
  <c r="H3141" i="5"/>
  <c r="F3142" i="5"/>
  <c r="G3142" i="5"/>
  <c r="H3142" i="5"/>
  <c r="F3143" i="5"/>
  <c r="G3143" i="5"/>
  <c r="H3143" i="5"/>
  <c r="F3144" i="5"/>
  <c r="G3144" i="5"/>
  <c r="H3144" i="5"/>
  <c r="F3145" i="5"/>
  <c r="G3145" i="5"/>
  <c r="H3145" i="5"/>
  <c r="F3146" i="5"/>
  <c r="G3146" i="5"/>
  <c r="H3146" i="5"/>
  <c r="F3147" i="5"/>
  <c r="G3147" i="5"/>
  <c r="H3147" i="5"/>
  <c r="F3148" i="5"/>
  <c r="G3148" i="5"/>
  <c r="H3148" i="5"/>
  <c r="F3149" i="5"/>
  <c r="G3149" i="5"/>
  <c r="H3149" i="5"/>
  <c r="F3150" i="5"/>
  <c r="G3150" i="5"/>
  <c r="H3150" i="5"/>
  <c r="F3151" i="5"/>
  <c r="G3151" i="5"/>
  <c r="H3151" i="5"/>
  <c r="F3152" i="5"/>
  <c r="G3152" i="5"/>
  <c r="H3152" i="5"/>
  <c r="F3153" i="5"/>
  <c r="G3153" i="5"/>
  <c r="H3153" i="5"/>
  <c r="F3154" i="5"/>
  <c r="G3154" i="5"/>
  <c r="H3154" i="5"/>
  <c r="F3155" i="5"/>
  <c r="G3155" i="5"/>
  <c r="H3155" i="5"/>
  <c r="F3156" i="5"/>
  <c r="G3156" i="5"/>
  <c r="H3156" i="5"/>
  <c r="F3157" i="5"/>
  <c r="G3157" i="5"/>
  <c r="H3157" i="5"/>
  <c r="F3158" i="5"/>
  <c r="G3158" i="5"/>
  <c r="H3158" i="5"/>
  <c r="F3159" i="5"/>
  <c r="G3159" i="5"/>
  <c r="H3159" i="5"/>
  <c r="F3160" i="5"/>
  <c r="G3160" i="5"/>
  <c r="H3160" i="5"/>
  <c r="E4" i="4"/>
  <c r="F4" i="4"/>
  <c r="G4" i="4"/>
  <c r="S4" i="4"/>
  <c r="D5" i="4"/>
  <c r="S5" i="4"/>
  <c r="D6" i="4"/>
  <c r="S6" i="4"/>
  <c r="D7" i="4"/>
  <c r="S7" i="4"/>
  <c r="E8" i="4"/>
  <c r="E355" i="4" s="1"/>
  <c r="E358" i="4" s="1"/>
  <c r="S8" i="4"/>
  <c r="E9" i="4"/>
  <c r="S9" i="4"/>
  <c r="E10" i="4"/>
  <c r="S10" i="4"/>
  <c r="E11" i="4"/>
  <c r="G11" i="4"/>
  <c r="H11" i="4"/>
  <c r="S11" i="4"/>
  <c r="D12" i="4"/>
  <c r="S12" i="4"/>
  <c r="D13" i="4"/>
  <c r="S13" i="4"/>
  <c r="E14" i="4"/>
  <c r="F14" i="4"/>
  <c r="S14" i="4"/>
  <c r="D15" i="4"/>
  <c r="S15" i="4"/>
  <c r="D16" i="4"/>
  <c r="S16" i="4"/>
  <c r="D17" i="4"/>
  <c r="S17" i="4"/>
  <c r="D18" i="4"/>
  <c r="S18" i="4"/>
  <c r="D19" i="4"/>
  <c r="S19" i="4"/>
  <c r="D20" i="4"/>
  <c r="S20" i="4"/>
  <c r="D21" i="4"/>
  <c r="S21" i="4"/>
  <c r="D22" i="4"/>
  <c r="S22" i="4"/>
  <c r="D23" i="4"/>
  <c r="S23" i="4"/>
  <c r="D24" i="4"/>
  <c r="S24" i="4"/>
  <c r="D25" i="4"/>
  <c r="S25" i="4"/>
  <c r="D26" i="4"/>
  <c r="S26" i="4"/>
  <c r="D27" i="4"/>
  <c r="S27" i="4"/>
  <c r="D28" i="4"/>
  <c r="S28" i="4"/>
  <c r="D29" i="4"/>
  <c r="S29" i="4"/>
  <c r="D30" i="4"/>
  <c r="S30" i="4"/>
  <c r="D31" i="4"/>
  <c r="S31" i="4"/>
  <c r="D32" i="4"/>
  <c r="S32" i="4"/>
  <c r="E33" i="4"/>
  <c r="S33" i="4"/>
  <c r="E34" i="4"/>
  <c r="F34" i="4"/>
  <c r="F355" i="4" s="1"/>
  <c r="F358" i="4" s="1"/>
  <c r="S34" i="4"/>
  <c r="D35" i="4"/>
  <c r="S35" i="4"/>
  <c r="D36" i="4"/>
  <c r="S36" i="4"/>
  <c r="E37" i="4"/>
  <c r="F37" i="4"/>
  <c r="S37" i="4"/>
  <c r="E38" i="4"/>
  <c r="S38" i="4"/>
  <c r="E39" i="4"/>
  <c r="F39" i="4"/>
  <c r="S39" i="4"/>
  <c r="D40" i="4"/>
  <c r="S40" i="4"/>
  <c r="D41" i="4"/>
  <c r="S41" i="4"/>
  <c r="D42" i="4"/>
  <c r="S42" i="4"/>
  <c r="D43" i="4"/>
  <c r="S43" i="4"/>
  <c r="D44" i="4"/>
  <c r="S44" i="4"/>
  <c r="D45" i="4"/>
  <c r="S45" i="4"/>
  <c r="D46" i="4"/>
  <c r="S46" i="4"/>
  <c r="D47" i="4"/>
  <c r="S47" i="4"/>
  <c r="D48" i="4"/>
  <c r="S48" i="4"/>
  <c r="D49" i="4"/>
  <c r="S49" i="4"/>
  <c r="I50" i="4"/>
  <c r="L50" i="4"/>
  <c r="M50" i="4"/>
  <c r="M355" i="4" s="1"/>
  <c r="M358" i="4" s="1"/>
  <c r="S50" i="4"/>
  <c r="M51" i="4"/>
  <c r="S51" i="4"/>
  <c r="L52" i="4"/>
  <c r="S52" i="4"/>
  <c r="I53" i="4"/>
  <c r="S53" i="4"/>
  <c r="H54" i="4"/>
  <c r="K54" i="4"/>
  <c r="L54" i="4"/>
  <c r="S54" i="4"/>
  <c r="K55" i="4"/>
  <c r="S55" i="4"/>
  <c r="H56" i="4"/>
  <c r="S56" i="4"/>
  <c r="L57" i="4"/>
  <c r="S57" i="4"/>
  <c r="I58" i="4"/>
  <c r="J58" i="4"/>
  <c r="L58" i="4"/>
  <c r="S58" i="4"/>
  <c r="I59" i="4"/>
  <c r="S59" i="4"/>
  <c r="J60" i="4"/>
  <c r="J355" i="4" s="1"/>
  <c r="J358" i="4" s="1"/>
  <c r="S60" i="4"/>
  <c r="L61" i="4"/>
  <c r="S61" i="4"/>
  <c r="D62" i="4"/>
  <c r="E62" i="4"/>
  <c r="S62" i="4"/>
  <c r="E63" i="4"/>
  <c r="S63" i="4"/>
  <c r="D64" i="4"/>
  <c r="S64" i="4"/>
  <c r="L65" i="4"/>
  <c r="S65" i="4"/>
  <c r="L66" i="4"/>
  <c r="S66" i="4"/>
  <c r="L67" i="4"/>
  <c r="S67" i="4"/>
  <c r="L68" i="4"/>
  <c r="S68" i="4"/>
  <c r="D69" i="4"/>
  <c r="E69" i="4"/>
  <c r="S69" i="4"/>
  <c r="D70" i="4"/>
  <c r="S70" i="4"/>
  <c r="D71" i="4"/>
  <c r="E71" i="4"/>
  <c r="S71" i="4"/>
  <c r="E72" i="4"/>
  <c r="S72" i="4"/>
  <c r="E73" i="4"/>
  <c r="S73" i="4"/>
  <c r="E74" i="4"/>
  <c r="S74" i="4"/>
  <c r="E75" i="4"/>
  <c r="S75" i="4"/>
  <c r="G76" i="4"/>
  <c r="H76" i="4"/>
  <c r="I76" i="4"/>
  <c r="I355" i="4" s="1"/>
  <c r="I358" i="4" s="1"/>
  <c r="S76" i="4"/>
  <c r="J77" i="4"/>
  <c r="K77" i="4"/>
  <c r="S77" i="4"/>
  <c r="K78" i="4"/>
  <c r="S78" i="4"/>
  <c r="J79" i="4"/>
  <c r="S79" i="4"/>
  <c r="K80" i="4"/>
  <c r="S80" i="4"/>
  <c r="I81" i="4"/>
  <c r="L81" i="4"/>
  <c r="S81" i="4"/>
  <c r="I82" i="4"/>
  <c r="S82" i="4"/>
  <c r="I83" i="4"/>
  <c r="S83" i="4"/>
  <c r="L84" i="4"/>
  <c r="S84" i="4"/>
  <c r="J85" i="4"/>
  <c r="K85" i="4"/>
  <c r="L85" i="4"/>
  <c r="S85" i="4"/>
  <c r="K86" i="4"/>
  <c r="S86" i="4"/>
  <c r="J87" i="4"/>
  <c r="S87" i="4"/>
  <c r="L88" i="4"/>
  <c r="S88" i="4"/>
  <c r="K89" i="4"/>
  <c r="L89" i="4"/>
  <c r="S89" i="4"/>
  <c r="K90" i="4"/>
  <c r="S90" i="4"/>
  <c r="L91" i="4"/>
  <c r="S91" i="4"/>
  <c r="L92" i="4"/>
  <c r="S92" i="4"/>
  <c r="L93" i="4"/>
  <c r="S93" i="4"/>
  <c r="L94" i="4"/>
  <c r="S94" i="4"/>
  <c r="L95" i="4"/>
  <c r="S95" i="4"/>
  <c r="L96" i="4"/>
  <c r="S96" i="4"/>
  <c r="I97" i="4"/>
  <c r="J97" i="4"/>
  <c r="K97" i="4"/>
  <c r="S97" i="4"/>
  <c r="I98" i="4"/>
  <c r="S98" i="4"/>
  <c r="J99" i="4"/>
  <c r="S99" i="4"/>
  <c r="K100" i="4"/>
  <c r="S100" i="4"/>
  <c r="F101" i="4"/>
  <c r="G101" i="4"/>
  <c r="S101" i="4"/>
  <c r="F102" i="4"/>
  <c r="G102" i="4"/>
  <c r="S102" i="4"/>
  <c r="G103" i="4"/>
  <c r="H103" i="4"/>
  <c r="I103" i="4"/>
  <c r="S103" i="4"/>
  <c r="G104" i="4"/>
  <c r="S104" i="4"/>
  <c r="E105" i="4"/>
  <c r="S105" i="4"/>
  <c r="D106" i="4"/>
  <c r="S106" i="4"/>
  <c r="D107" i="4"/>
  <c r="S107" i="4"/>
  <c r="D108" i="4"/>
  <c r="S108" i="4"/>
  <c r="D109" i="4"/>
  <c r="S109" i="4"/>
  <c r="D110" i="4"/>
  <c r="E110" i="4"/>
  <c r="S110" i="4"/>
  <c r="D111" i="4"/>
  <c r="S111" i="4"/>
  <c r="D112" i="4"/>
  <c r="S112" i="4"/>
  <c r="D113" i="4"/>
  <c r="S113" i="4"/>
  <c r="D114" i="4"/>
  <c r="S114" i="4"/>
  <c r="D115" i="4"/>
  <c r="E115" i="4"/>
  <c r="S115" i="4"/>
  <c r="D116" i="4"/>
  <c r="S116" i="4"/>
  <c r="D117" i="4"/>
  <c r="S117" i="4"/>
  <c r="D118" i="4"/>
  <c r="S118" i="4"/>
  <c r="D119" i="4"/>
  <c r="S119" i="4"/>
  <c r="D120" i="4"/>
  <c r="S120" i="4"/>
  <c r="D121" i="4"/>
  <c r="S121" i="4"/>
  <c r="D122" i="4"/>
  <c r="S122" i="4"/>
  <c r="E123" i="4"/>
  <c r="S123" i="4"/>
  <c r="D124" i="4"/>
  <c r="S124" i="4"/>
  <c r="D125" i="4"/>
  <c r="E125" i="4"/>
  <c r="S125" i="4"/>
  <c r="D126" i="4"/>
  <c r="S126" i="4"/>
  <c r="D127" i="4"/>
  <c r="S127" i="4"/>
  <c r="D128" i="4"/>
  <c r="S128" i="4"/>
  <c r="D129" i="4"/>
  <c r="S129" i="4"/>
  <c r="D130" i="4"/>
  <c r="S130" i="4"/>
  <c r="D131" i="4"/>
  <c r="S131" i="4"/>
  <c r="D132" i="4"/>
  <c r="S132" i="4"/>
  <c r="D133" i="4"/>
  <c r="S133" i="4"/>
  <c r="D134" i="4"/>
  <c r="S134" i="4"/>
  <c r="D135" i="4"/>
  <c r="E135" i="4"/>
  <c r="S135" i="4"/>
  <c r="D136" i="4"/>
  <c r="S136" i="4"/>
  <c r="D137" i="4"/>
  <c r="E137" i="4"/>
  <c r="S137" i="4"/>
  <c r="D138" i="4"/>
  <c r="S138" i="4"/>
  <c r="D139" i="4"/>
  <c r="S139" i="4"/>
  <c r="D140" i="4"/>
  <c r="E140" i="4"/>
  <c r="S140" i="4"/>
  <c r="D141" i="4"/>
  <c r="E141" i="4"/>
  <c r="S141" i="4"/>
  <c r="D142" i="4"/>
  <c r="S142" i="4"/>
  <c r="D143" i="4"/>
  <c r="S143" i="4"/>
  <c r="D144" i="4"/>
  <c r="E144" i="4"/>
  <c r="S144" i="4"/>
  <c r="D145" i="4"/>
  <c r="S145" i="4"/>
  <c r="D146" i="4"/>
  <c r="S146" i="4"/>
  <c r="D147" i="4"/>
  <c r="S147" i="4"/>
  <c r="E148" i="4"/>
  <c r="S148" i="4"/>
  <c r="I149" i="4"/>
  <c r="J149" i="4"/>
  <c r="S149" i="4"/>
  <c r="K150" i="4"/>
  <c r="S150" i="4"/>
  <c r="I151" i="4"/>
  <c r="J151" i="4"/>
  <c r="K151" i="4"/>
  <c r="S151" i="4"/>
  <c r="F152" i="4"/>
  <c r="S152" i="4"/>
  <c r="I153" i="4"/>
  <c r="K153" i="4"/>
  <c r="M153" i="4"/>
  <c r="S153" i="4"/>
  <c r="I154" i="4"/>
  <c r="S154" i="4"/>
  <c r="M155" i="4"/>
  <c r="S155" i="4"/>
  <c r="K156" i="4"/>
  <c r="S156" i="4"/>
  <c r="J157" i="4"/>
  <c r="K157" i="4"/>
  <c r="L157" i="4"/>
  <c r="S157" i="4"/>
  <c r="H158" i="4"/>
  <c r="I158" i="4"/>
  <c r="J158" i="4"/>
  <c r="S158" i="4"/>
  <c r="H159" i="4"/>
  <c r="I159" i="4"/>
  <c r="J159" i="4"/>
  <c r="S159" i="4"/>
  <c r="L160" i="4"/>
  <c r="S160" i="4"/>
  <c r="L161" i="4"/>
  <c r="S161" i="4"/>
  <c r="L162" i="4"/>
  <c r="S162" i="4"/>
  <c r="D163" i="4"/>
  <c r="S163" i="4"/>
  <c r="D164" i="4"/>
  <c r="S164" i="4"/>
  <c r="D165" i="4"/>
  <c r="S165" i="4"/>
  <c r="E166" i="4"/>
  <c r="S166" i="4"/>
  <c r="D167" i="4"/>
  <c r="S167" i="4"/>
  <c r="D168" i="4"/>
  <c r="E168" i="4"/>
  <c r="S168" i="4"/>
  <c r="D169" i="4"/>
  <c r="E169" i="4"/>
  <c r="S169" i="4"/>
  <c r="D170" i="4"/>
  <c r="S170" i="4"/>
  <c r="D171" i="4"/>
  <c r="S171" i="4"/>
  <c r="D172" i="4"/>
  <c r="S172" i="4"/>
  <c r="D173" i="4"/>
  <c r="S173" i="4"/>
  <c r="D174" i="4"/>
  <c r="S174" i="4"/>
  <c r="D175" i="4"/>
  <c r="S175" i="4"/>
  <c r="D176" i="4"/>
  <c r="S176" i="4"/>
  <c r="D177" i="4"/>
  <c r="E177" i="4"/>
  <c r="S177" i="4"/>
  <c r="D178" i="4"/>
  <c r="S178" i="4"/>
  <c r="D179" i="4"/>
  <c r="S179" i="4"/>
  <c r="D180" i="4"/>
  <c r="S180" i="4"/>
  <c r="D181" i="4"/>
  <c r="S181" i="4"/>
  <c r="D182" i="4"/>
  <c r="S182" i="4"/>
  <c r="D183" i="4"/>
  <c r="S183" i="4"/>
  <c r="D184" i="4"/>
  <c r="S184" i="4"/>
  <c r="D185" i="4"/>
  <c r="S185" i="4"/>
  <c r="D186" i="4"/>
  <c r="S186" i="4"/>
  <c r="D187" i="4"/>
  <c r="S187" i="4"/>
  <c r="D188" i="4"/>
  <c r="S188" i="4"/>
  <c r="D189" i="4"/>
  <c r="S189" i="4"/>
  <c r="F190" i="4"/>
  <c r="S190" i="4"/>
  <c r="G191" i="4"/>
  <c r="S191" i="4"/>
  <c r="G192" i="4"/>
  <c r="S192" i="4"/>
  <c r="G193" i="4"/>
  <c r="S193" i="4"/>
  <c r="G194" i="4"/>
  <c r="S194" i="4"/>
  <c r="G195" i="4"/>
  <c r="S195" i="4"/>
  <c r="G196" i="4"/>
  <c r="S196" i="4"/>
  <c r="G197" i="4"/>
  <c r="S197" i="4"/>
  <c r="G198" i="4"/>
  <c r="H198" i="4"/>
  <c r="I198" i="4"/>
  <c r="S198" i="4"/>
  <c r="G199" i="4"/>
  <c r="S199" i="4"/>
  <c r="H200" i="4"/>
  <c r="S200" i="4"/>
  <c r="I201" i="4"/>
  <c r="S201" i="4"/>
  <c r="E202" i="4"/>
  <c r="S202" i="4"/>
  <c r="D203" i="4"/>
  <c r="S203" i="4"/>
  <c r="D204" i="4"/>
  <c r="S204" i="4"/>
  <c r="D205" i="4"/>
  <c r="S205" i="4"/>
  <c r="D206" i="4"/>
  <c r="S206" i="4"/>
  <c r="D207" i="4"/>
  <c r="S207" i="4"/>
  <c r="D208" i="4"/>
  <c r="S208" i="4"/>
  <c r="D209" i="4"/>
  <c r="S209" i="4"/>
  <c r="E210" i="4"/>
  <c r="S210" i="4"/>
  <c r="D211" i="4"/>
  <c r="S211" i="4"/>
  <c r="D212" i="4"/>
  <c r="S212" i="4"/>
  <c r="D213" i="4"/>
  <c r="S213" i="4"/>
  <c r="D214" i="4"/>
  <c r="S214" i="4"/>
  <c r="D215" i="4"/>
  <c r="S215" i="4"/>
  <c r="K216" i="4"/>
  <c r="L216" i="4"/>
  <c r="S216" i="4"/>
  <c r="K217" i="4"/>
  <c r="S217" i="4"/>
  <c r="K218" i="4"/>
  <c r="S218" i="4"/>
  <c r="L219" i="4"/>
  <c r="S219" i="4"/>
  <c r="D220" i="4"/>
  <c r="S220" i="4"/>
  <c r="D221" i="4"/>
  <c r="S221" i="4"/>
  <c r="D222" i="4"/>
  <c r="S222" i="4"/>
  <c r="D223" i="4"/>
  <c r="S223" i="4"/>
  <c r="P224" i="4"/>
  <c r="S224" i="4"/>
  <c r="I225" i="4"/>
  <c r="J225" i="4"/>
  <c r="L225" i="4"/>
  <c r="S225" i="4"/>
  <c r="H226" i="4"/>
  <c r="L226" i="4"/>
  <c r="S226" i="4"/>
  <c r="P227" i="4"/>
  <c r="S227" i="4"/>
  <c r="P228" i="4"/>
  <c r="S228" i="4"/>
  <c r="P229" i="4"/>
  <c r="S229" i="4"/>
  <c r="P230" i="4"/>
  <c r="Q230" i="4"/>
  <c r="Q355" i="4" s="1"/>
  <c r="Q358" i="4" s="1"/>
  <c r="S230" i="4"/>
  <c r="P231" i="4"/>
  <c r="S231" i="4"/>
  <c r="Q232" i="4"/>
  <c r="S232" i="4"/>
  <c r="P233" i="4"/>
  <c r="Q233" i="4"/>
  <c r="S233" i="4"/>
  <c r="P234" i="4"/>
  <c r="S234" i="4"/>
  <c r="P235" i="4"/>
  <c r="S235" i="4"/>
  <c r="P236" i="4"/>
  <c r="S236" i="4"/>
  <c r="L237" i="4"/>
  <c r="M237" i="4"/>
  <c r="S237" i="4"/>
  <c r="L238" i="4"/>
  <c r="S238" i="4"/>
  <c r="M239" i="4"/>
  <c r="S239" i="4"/>
  <c r="D240" i="4"/>
  <c r="S240" i="4"/>
  <c r="D241" i="4"/>
  <c r="S241" i="4"/>
  <c r="D242" i="4"/>
  <c r="S242" i="4"/>
  <c r="D243" i="4"/>
  <c r="S243" i="4"/>
  <c r="Q244" i="4"/>
  <c r="S244" i="4"/>
  <c r="D245" i="4"/>
  <c r="S245" i="4"/>
  <c r="D246" i="4"/>
  <c r="E246" i="4"/>
  <c r="S246" i="4"/>
  <c r="D247" i="4"/>
  <c r="E247" i="4"/>
  <c r="S247" i="4"/>
  <c r="D248" i="4"/>
  <c r="E248" i="4"/>
  <c r="S248" i="4"/>
  <c r="E249" i="4"/>
  <c r="F249" i="4"/>
  <c r="S249" i="4"/>
  <c r="D250" i="4"/>
  <c r="S250" i="4"/>
  <c r="D251" i="4"/>
  <c r="S251" i="4"/>
  <c r="D252" i="4"/>
  <c r="E252" i="4"/>
  <c r="S252" i="4"/>
  <c r="D253" i="4"/>
  <c r="S253" i="4"/>
  <c r="M254" i="4"/>
  <c r="N254" i="4"/>
  <c r="N355" i="4" s="1"/>
  <c r="N358" i="4" s="1"/>
  <c r="S254" i="4"/>
  <c r="N255" i="4"/>
  <c r="S255" i="4"/>
  <c r="M256" i="4"/>
  <c r="S256" i="4"/>
  <c r="N257" i="4"/>
  <c r="S257" i="4"/>
  <c r="G258" i="4"/>
  <c r="H258" i="4"/>
  <c r="I258" i="4"/>
  <c r="S258" i="4"/>
  <c r="J259" i="4"/>
  <c r="L259" i="4"/>
  <c r="M259" i="4"/>
  <c r="S259" i="4"/>
  <c r="G260" i="4"/>
  <c r="H260" i="4"/>
  <c r="I260" i="4"/>
  <c r="J260" i="4"/>
  <c r="S260" i="4"/>
  <c r="D261" i="4"/>
  <c r="S261" i="4"/>
  <c r="D262" i="4"/>
  <c r="S262" i="4"/>
  <c r="K263" i="4"/>
  <c r="S263" i="4"/>
  <c r="D264" i="4"/>
  <c r="S264" i="4"/>
  <c r="D265" i="4"/>
  <c r="S265" i="4"/>
  <c r="J266" i="4"/>
  <c r="S266" i="4"/>
  <c r="F267" i="4"/>
  <c r="G267" i="4"/>
  <c r="I267" i="4"/>
  <c r="S267" i="4"/>
  <c r="E268" i="4"/>
  <c r="F268" i="4"/>
  <c r="G268" i="4"/>
  <c r="H268" i="4"/>
  <c r="S268" i="4"/>
  <c r="E269" i="4"/>
  <c r="F269" i="4"/>
  <c r="H269" i="4"/>
  <c r="S269" i="4"/>
  <c r="D270" i="4"/>
  <c r="S270" i="4"/>
  <c r="D271" i="4"/>
  <c r="S271" i="4"/>
  <c r="D272" i="4"/>
  <c r="S272" i="4"/>
  <c r="D273" i="4"/>
  <c r="S273" i="4"/>
  <c r="D274" i="4"/>
  <c r="E274" i="4"/>
  <c r="S274" i="4"/>
  <c r="H275" i="4"/>
  <c r="I275" i="4"/>
  <c r="S275" i="4"/>
  <c r="J276" i="4"/>
  <c r="K276" i="4"/>
  <c r="L276" i="4"/>
  <c r="S276" i="4"/>
  <c r="L277" i="4"/>
  <c r="S277" i="4"/>
  <c r="J278" i="4"/>
  <c r="S278" i="4"/>
  <c r="K279" i="4"/>
  <c r="S279" i="4"/>
  <c r="E280" i="4"/>
  <c r="F280" i="4"/>
  <c r="S280" i="4"/>
  <c r="D281" i="4"/>
  <c r="S281" i="4"/>
  <c r="E282" i="4"/>
  <c r="F282" i="4"/>
  <c r="S282" i="4"/>
  <c r="E283" i="4"/>
  <c r="S283" i="4"/>
  <c r="G284" i="4"/>
  <c r="S284" i="4"/>
  <c r="F285" i="4"/>
  <c r="G285" i="4"/>
  <c r="H285" i="4"/>
  <c r="S285" i="4"/>
  <c r="D286" i="4"/>
  <c r="S286" i="4"/>
  <c r="D287" i="4"/>
  <c r="S287" i="4"/>
  <c r="D288" i="4"/>
  <c r="S288" i="4"/>
  <c r="D289" i="4"/>
  <c r="S289" i="4"/>
  <c r="D290" i="4"/>
  <c r="E290" i="4"/>
  <c r="S290" i="4"/>
  <c r="D291" i="4"/>
  <c r="S291" i="4"/>
  <c r="P292" i="4"/>
  <c r="S292" i="4"/>
  <c r="G293" i="4"/>
  <c r="H293" i="4"/>
  <c r="P293" i="4"/>
  <c r="Q293" i="4"/>
  <c r="R293" i="4"/>
  <c r="S293" i="4"/>
  <c r="F294" i="4"/>
  <c r="G294" i="4"/>
  <c r="H294" i="4"/>
  <c r="P294" i="4"/>
  <c r="Q294" i="4"/>
  <c r="S294" i="4"/>
  <c r="P295" i="4"/>
  <c r="S295" i="4"/>
  <c r="P296" i="4"/>
  <c r="S296" i="4"/>
  <c r="P297" i="4"/>
  <c r="S297" i="4"/>
  <c r="D298" i="4"/>
  <c r="S298" i="4"/>
  <c r="D299" i="4"/>
  <c r="S299" i="4"/>
  <c r="D300" i="4"/>
  <c r="S300" i="4"/>
  <c r="P301" i="4"/>
  <c r="S301" i="4"/>
  <c r="P302" i="4"/>
  <c r="S302" i="4"/>
  <c r="P303" i="4"/>
  <c r="S303" i="4"/>
  <c r="D304" i="4"/>
  <c r="S304" i="4"/>
  <c r="D305" i="4"/>
  <c r="S305" i="4"/>
  <c r="D306" i="4"/>
  <c r="S306" i="4"/>
  <c r="D307" i="4"/>
  <c r="S307" i="4"/>
  <c r="F308" i="4"/>
  <c r="G308" i="4"/>
  <c r="G355" i="4" s="1"/>
  <c r="G358" i="4" s="1"/>
  <c r="S308" i="4"/>
  <c r="D309" i="4"/>
  <c r="E309" i="4"/>
  <c r="S309" i="4"/>
  <c r="D310" i="4"/>
  <c r="S310" i="4"/>
  <c r="D311" i="4"/>
  <c r="S311" i="4"/>
  <c r="D312" i="4"/>
  <c r="E312" i="4"/>
  <c r="S312" i="4"/>
  <c r="D313" i="4"/>
  <c r="E313" i="4"/>
  <c r="S313" i="4"/>
  <c r="E314" i="4"/>
  <c r="S314" i="4"/>
  <c r="E315" i="4"/>
  <c r="S315" i="4"/>
  <c r="D316" i="4"/>
  <c r="S316" i="4"/>
  <c r="D317" i="4"/>
  <c r="E317" i="4"/>
  <c r="S317" i="4"/>
  <c r="E318" i="4"/>
  <c r="F318" i="4"/>
  <c r="S318" i="4"/>
  <c r="F319" i="4"/>
  <c r="G319" i="4"/>
  <c r="S319" i="4"/>
  <c r="H320" i="4"/>
  <c r="I320" i="4"/>
  <c r="K320" i="4"/>
  <c r="S320" i="4"/>
  <c r="L321" i="4"/>
  <c r="M321" i="4"/>
  <c r="S321" i="4"/>
  <c r="L322" i="4"/>
  <c r="S322" i="4"/>
  <c r="M323" i="4"/>
  <c r="S323" i="4"/>
  <c r="L324" i="4"/>
  <c r="S324" i="4"/>
  <c r="H325" i="4"/>
  <c r="I325" i="4"/>
  <c r="J325" i="4"/>
  <c r="S325" i="4"/>
  <c r="D326" i="4"/>
  <c r="E326" i="4"/>
  <c r="F326" i="4"/>
  <c r="S326" i="4"/>
  <c r="E327" i="4"/>
  <c r="F327" i="4"/>
  <c r="S327" i="4"/>
  <c r="E328" i="4"/>
  <c r="F328" i="4"/>
  <c r="S328" i="4"/>
  <c r="E329" i="4"/>
  <c r="S329" i="4"/>
  <c r="D330" i="4"/>
  <c r="S330" i="4"/>
  <c r="D331" i="4"/>
  <c r="S331" i="4"/>
  <c r="D332" i="4"/>
  <c r="S332" i="4"/>
  <c r="P333" i="4"/>
  <c r="S333" i="4"/>
  <c r="D334" i="4"/>
  <c r="E334" i="4"/>
  <c r="S334" i="4"/>
  <c r="D335" i="4"/>
  <c r="S335" i="4"/>
  <c r="D336" i="4"/>
  <c r="E336" i="4"/>
  <c r="S336" i="4"/>
  <c r="D337" i="4"/>
  <c r="S337" i="4"/>
  <c r="D338" i="4"/>
  <c r="S338" i="4"/>
  <c r="D339" i="4"/>
  <c r="S339" i="4"/>
  <c r="D340" i="4"/>
  <c r="S340" i="4"/>
  <c r="P341" i="4"/>
  <c r="S341" i="4"/>
  <c r="P342" i="4"/>
  <c r="S342" i="4"/>
  <c r="D343" i="4"/>
  <c r="S343" i="4"/>
  <c r="D344" i="4"/>
  <c r="S344" i="4"/>
  <c r="D345" i="4"/>
  <c r="S345" i="4"/>
  <c r="D346" i="4"/>
  <c r="S346" i="4"/>
  <c r="D347" i="4"/>
  <c r="S347" i="4"/>
  <c r="D348" i="4"/>
  <c r="F348" i="4"/>
  <c r="S348" i="4"/>
  <c r="D349" i="4"/>
  <c r="E349" i="4"/>
  <c r="S349" i="4"/>
  <c r="D350" i="4"/>
  <c r="S350" i="4"/>
  <c r="D351" i="4"/>
  <c r="S351" i="4"/>
  <c r="D352" i="4"/>
  <c r="E352" i="4"/>
  <c r="S352" i="4"/>
  <c r="D353" i="4"/>
  <c r="S353" i="4"/>
  <c r="P354" i="4"/>
  <c r="S354" i="4"/>
  <c r="B355" i="4"/>
  <c r="C355" i="4"/>
  <c r="D355" i="4"/>
  <c r="H355" i="4"/>
  <c r="K355" i="4"/>
  <c r="L355" i="4"/>
  <c r="O355" i="4"/>
  <c r="P355" i="4"/>
  <c r="S355" i="4"/>
  <c r="S356" i="4"/>
  <c r="D358" i="4"/>
  <c r="D359" i="4" s="1"/>
  <c r="H358" i="4"/>
  <c r="K358" i="4"/>
  <c r="L358" i="4"/>
  <c r="O358" i="4"/>
  <c r="P358" i="4"/>
  <c r="R358" i="4"/>
  <c r="A43" i="2"/>
  <c r="C43" i="2"/>
  <c r="A44" i="2"/>
  <c r="L44" i="2"/>
  <c r="Y44" i="2" s="1"/>
  <c r="V44" i="2"/>
  <c r="W44" i="2"/>
  <c r="A45" i="2"/>
  <c r="A46" i="2"/>
  <c r="L46" i="2"/>
  <c r="V46" i="2" s="1"/>
  <c r="A47" i="2"/>
  <c r="L47" i="2"/>
  <c r="V47" i="2"/>
  <c r="W47" i="2"/>
  <c r="Y47" i="2"/>
  <c r="A48" i="2"/>
  <c r="L48" i="2"/>
  <c r="Y48" i="2" s="1"/>
  <c r="V48" i="2"/>
  <c r="W48" i="2"/>
  <c r="A49" i="2"/>
  <c r="L49" i="2"/>
  <c r="W49" i="2" s="1"/>
  <c r="V49" i="2"/>
  <c r="A50" i="2"/>
  <c r="L50" i="2"/>
  <c r="V50" i="2" s="1"/>
  <c r="A51" i="2"/>
  <c r="L51" i="2"/>
  <c r="V51" i="2"/>
  <c r="W51" i="2"/>
  <c r="Y51" i="2"/>
  <c r="A52" i="2"/>
  <c r="L52" i="2"/>
  <c r="Y52" i="2" s="1"/>
  <c r="V52" i="2"/>
  <c r="W52" i="2"/>
  <c r="A53" i="2"/>
  <c r="L53" i="2"/>
  <c r="W53" i="2" s="1"/>
  <c r="V53" i="2"/>
  <c r="A54" i="2"/>
  <c r="L54" i="2"/>
  <c r="V54" i="2" s="1"/>
  <c r="A55" i="2"/>
  <c r="A56" i="2"/>
  <c r="L56" i="2"/>
  <c r="Y56" i="2" s="1"/>
  <c r="V56" i="2"/>
  <c r="W56" i="2"/>
  <c r="A57" i="2"/>
  <c r="L57" i="2"/>
  <c r="W57" i="2" s="1"/>
  <c r="V57" i="2"/>
  <c r="A58" i="2"/>
  <c r="L58" i="2"/>
  <c r="V58" i="2" s="1"/>
  <c r="A59" i="2"/>
  <c r="L59" i="2"/>
  <c r="V59" i="2"/>
  <c r="W59" i="2"/>
  <c r="Y59" i="2"/>
  <c r="A60" i="2"/>
  <c r="L60" i="2"/>
  <c r="Y60" i="2" s="1"/>
  <c r="V60" i="2"/>
  <c r="W60" i="2"/>
  <c r="A61" i="2"/>
  <c r="L61" i="2"/>
  <c r="W61" i="2" s="1"/>
  <c r="V61" i="2"/>
  <c r="A62" i="2"/>
  <c r="L62" i="2"/>
  <c r="V62" i="2" s="1"/>
  <c r="A63" i="2"/>
  <c r="A64" i="2"/>
  <c r="L64" i="2"/>
  <c r="Y64" i="2" s="1"/>
  <c r="V64" i="2"/>
  <c r="W64" i="2"/>
  <c r="A65" i="2"/>
  <c r="L65" i="2"/>
  <c r="W65" i="2" s="1"/>
  <c r="V65" i="2"/>
  <c r="A66" i="2"/>
  <c r="L66" i="2"/>
  <c r="V66" i="2" s="1"/>
  <c r="A67" i="2"/>
  <c r="L67" i="2"/>
  <c r="V67" i="2"/>
  <c r="W67" i="2"/>
  <c r="Y67" i="2"/>
  <c r="A68" i="2"/>
  <c r="A69" i="2"/>
  <c r="L69" i="2"/>
  <c r="W69" i="2" s="1"/>
  <c r="V69" i="2"/>
  <c r="A70" i="2"/>
  <c r="L70" i="2"/>
  <c r="V70" i="2" s="1"/>
  <c r="A71" i="2"/>
  <c r="L71" i="2"/>
  <c r="V71" i="2"/>
  <c r="W71" i="2"/>
  <c r="Y71" i="2"/>
  <c r="A72" i="2"/>
  <c r="C72" i="2"/>
  <c r="A73" i="2"/>
  <c r="L73" i="2"/>
  <c r="V73" i="2" s="1"/>
  <c r="A74" i="2"/>
  <c r="L74" i="2"/>
  <c r="V74" i="2"/>
  <c r="W74" i="2"/>
  <c r="Y74" i="2"/>
  <c r="A75" i="2"/>
  <c r="C75" i="2"/>
  <c r="A76" i="2"/>
  <c r="L76" i="2"/>
  <c r="V76" i="2" s="1"/>
  <c r="A77" i="2"/>
  <c r="L77" i="2"/>
  <c r="V77" i="2"/>
  <c r="W77" i="2"/>
  <c r="Y77" i="2"/>
  <c r="A78" i="2"/>
  <c r="L78" i="2"/>
  <c r="Y78" i="2" s="1"/>
  <c r="V78" i="2"/>
  <c r="W78" i="2"/>
  <c r="A79" i="2"/>
  <c r="L79" i="2"/>
  <c r="W79" i="2" s="1"/>
  <c r="V79" i="2"/>
  <c r="A80" i="2"/>
  <c r="L80" i="2"/>
  <c r="V80" i="2" s="1"/>
  <c r="A81" i="2"/>
  <c r="L81" i="2"/>
  <c r="V81" i="2"/>
  <c r="W81" i="2"/>
  <c r="Y81" i="2"/>
  <c r="A82" i="2"/>
  <c r="L82" i="2"/>
  <c r="Y82" i="2" s="1"/>
  <c r="V82" i="2"/>
  <c r="W82" i="2"/>
  <c r="A83" i="2"/>
  <c r="A84" i="2"/>
  <c r="L84" i="2"/>
  <c r="V84" i="2" s="1"/>
  <c r="A85" i="2"/>
  <c r="L85" i="2"/>
  <c r="V85" i="2"/>
  <c r="W85" i="2"/>
  <c r="Y85" i="2"/>
  <c r="A86" i="2"/>
  <c r="A87" i="2"/>
  <c r="L87" i="2"/>
  <c r="W87" i="2" s="1"/>
  <c r="V87" i="2"/>
  <c r="A88" i="2"/>
  <c r="L88" i="2"/>
  <c r="V88" i="2" s="1"/>
  <c r="A89" i="2"/>
  <c r="L89" i="2"/>
  <c r="V89" i="2"/>
  <c r="W89" i="2"/>
  <c r="Y89" i="2"/>
  <c r="A90" i="2"/>
  <c r="A91" i="2"/>
  <c r="L91" i="2"/>
  <c r="W91" i="2" s="1"/>
  <c r="V91" i="2"/>
  <c r="A92" i="2"/>
  <c r="L92" i="2"/>
  <c r="V92" i="2" s="1"/>
  <c r="A93" i="2"/>
  <c r="L93" i="2"/>
  <c r="V93" i="2"/>
  <c r="W93" i="2"/>
  <c r="Y93" i="2"/>
  <c r="A94" i="2"/>
  <c r="L94" i="2"/>
  <c r="Y94" i="2" s="1"/>
  <c r="V94" i="2"/>
  <c r="W94" i="2"/>
  <c r="A95" i="2"/>
  <c r="L95" i="2"/>
  <c r="W95" i="2" s="1"/>
  <c r="V95" i="2"/>
  <c r="A96" i="2"/>
  <c r="L96" i="2"/>
  <c r="V96" i="2" s="1"/>
  <c r="A97" i="2"/>
  <c r="L97" i="2"/>
  <c r="V97" i="2"/>
  <c r="W97" i="2"/>
  <c r="Y97" i="2"/>
  <c r="A98" i="2"/>
  <c r="L98" i="2"/>
  <c r="Y98" i="2" s="1"/>
  <c r="V98" i="2"/>
  <c r="W98" i="2"/>
  <c r="A99" i="2"/>
  <c r="A100" i="2"/>
  <c r="L100" i="2"/>
  <c r="V100" i="2" s="1"/>
  <c r="A101" i="2"/>
  <c r="L101" i="2"/>
  <c r="V101" i="2"/>
  <c r="W101" i="2"/>
  <c r="Y101" i="2"/>
  <c r="A102" i="2"/>
  <c r="L102" i="2"/>
  <c r="Y102" i="2" s="1"/>
  <c r="V102" i="2"/>
  <c r="W102" i="2"/>
  <c r="A103" i="2"/>
  <c r="L103" i="2"/>
  <c r="W103" i="2" s="1"/>
  <c r="V103" i="2"/>
  <c r="A104" i="2"/>
  <c r="L104" i="2"/>
  <c r="V104" i="2" s="1"/>
  <c r="A105" i="2"/>
  <c r="L105" i="2"/>
  <c r="V105" i="2"/>
  <c r="W105" i="2"/>
  <c r="Y105" i="2"/>
  <c r="A106" i="2"/>
  <c r="A107" i="2"/>
  <c r="L107" i="2"/>
  <c r="W107" i="2" s="1"/>
  <c r="V107" i="2"/>
  <c r="A108" i="2"/>
  <c r="L108" i="2"/>
  <c r="V108" i="2" s="1"/>
  <c r="A109" i="2"/>
  <c r="A110" i="2"/>
  <c r="L110" i="2"/>
  <c r="Y110" i="2" s="1"/>
  <c r="V110" i="2"/>
  <c r="W110" i="2"/>
  <c r="A111" i="2"/>
  <c r="L111" i="2"/>
  <c r="W111" i="2" s="1"/>
  <c r="V111" i="2"/>
  <c r="A112" i="2"/>
  <c r="L112" i="2"/>
  <c r="V112" i="2" s="1"/>
  <c r="A113" i="2"/>
  <c r="L113" i="2"/>
  <c r="V113" i="2"/>
  <c r="W113" i="2"/>
  <c r="Y113" i="2"/>
  <c r="A114" i="2"/>
  <c r="A115" i="2"/>
  <c r="L115" i="2"/>
  <c r="W115" i="2" s="1"/>
  <c r="V115" i="2"/>
  <c r="A116" i="2"/>
  <c r="L116" i="2"/>
  <c r="V116" i="2" s="1"/>
  <c r="A117" i="2"/>
  <c r="L117" i="2"/>
  <c r="V117" i="2"/>
  <c r="W117" i="2"/>
  <c r="Y117" i="2"/>
  <c r="A118" i="2"/>
  <c r="L118" i="2"/>
  <c r="V118" i="2"/>
  <c r="W118" i="2"/>
  <c r="Y118" i="2"/>
  <c r="A119" i="2"/>
  <c r="C119" i="2"/>
  <c r="A120" i="2"/>
  <c r="L120" i="2"/>
  <c r="V120" i="2"/>
  <c r="W120" i="2"/>
  <c r="Y120" i="2"/>
  <c r="A121" i="2"/>
  <c r="L121" i="2"/>
  <c r="V121" i="2"/>
  <c r="W121" i="2"/>
  <c r="Y121" i="2"/>
  <c r="A122" i="2"/>
  <c r="L122" i="2"/>
  <c r="W122" i="2" s="1"/>
  <c r="V122" i="2"/>
  <c r="A123" i="2"/>
  <c r="L123" i="2"/>
  <c r="V123" i="2" s="1"/>
  <c r="A124" i="2"/>
  <c r="L124" i="2"/>
  <c r="V124" i="2" s="1"/>
  <c r="W124" i="2"/>
  <c r="Y124" i="2"/>
  <c r="A125" i="2"/>
  <c r="L125" i="2"/>
  <c r="V125" i="2"/>
  <c r="W125" i="2"/>
  <c r="Y125" i="2"/>
  <c r="A126" i="2"/>
  <c r="L126" i="2"/>
  <c r="W126" i="2" s="1"/>
  <c r="V126" i="2"/>
  <c r="A127" i="2"/>
  <c r="L127" i="2"/>
  <c r="V127" i="2" s="1"/>
  <c r="A128" i="2"/>
  <c r="C128" i="2"/>
  <c r="A129" i="2"/>
  <c r="L129" i="2"/>
  <c r="W129" i="2" s="1"/>
  <c r="V129" i="2"/>
  <c r="A130" i="2"/>
  <c r="L130" i="2"/>
  <c r="V130" i="2" s="1"/>
  <c r="A131" i="2"/>
  <c r="L131" i="2"/>
  <c r="V131" i="2" s="1"/>
  <c r="W131" i="2"/>
  <c r="Y131" i="2"/>
  <c r="A132" i="2"/>
  <c r="L132" i="2"/>
  <c r="V132" i="2"/>
  <c r="W132" i="2"/>
  <c r="Y132" i="2"/>
  <c r="A133" i="2"/>
  <c r="C133" i="2"/>
  <c r="A134" i="2"/>
  <c r="L134" i="2"/>
  <c r="V134" i="2" s="1"/>
  <c r="W134" i="2"/>
  <c r="Y134" i="2"/>
  <c r="A135" i="2"/>
  <c r="L135" i="2"/>
  <c r="V135" i="2"/>
  <c r="W135" i="2"/>
  <c r="Y135" i="2"/>
  <c r="A136" i="2"/>
  <c r="L136" i="2"/>
  <c r="W136" i="2" s="1"/>
  <c r="V136" i="2"/>
  <c r="A137" i="2"/>
  <c r="L137" i="2"/>
  <c r="V137" i="2" s="1"/>
  <c r="A138" i="2"/>
  <c r="A139" i="2"/>
  <c r="L139" i="2"/>
  <c r="V139" i="2"/>
  <c r="W139" i="2"/>
  <c r="Y139" i="2"/>
  <c r="A140" i="2"/>
  <c r="L140" i="2"/>
  <c r="W140" i="2" s="1"/>
  <c r="V140" i="2"/>
  <c r="A141" i="2"/>
  <c r="L141" i="2"/>
  <c r="V141" i="2" s="1"/>
  <c r="A142" i="2"/>
  <c r="A143" i="2"/>
  <c r="L143" i="2"/>
  <c r="V143" i="2"/>
  <c r="W143" i="2"/>
  <c r="Y143" i="2"/>
  <c r="A144" i="2"/>
  <c r="L144" i="2"/>
  <c r="W144" i="2" s="1"/>
  <c r="V144" i="2"/>
  <c r="A145" i="2"/>
  <c r="L145" i="2"/>
  <c r="V145" i="2" s="1"/>
  <c r="A146" i="2"/>
  <c r="A147" i="2"/>
  <c r="L147" i="2"/>
  <c r="V147" i="2"/>
  <c r="W147" i="2"/>
  <c r="Y147" i="2"/>
  <c r="A148" i="2"/>
  <c r="L148" i="2"/>
  <c r="W148" i="2" s="1"/>
  <c r="V148" i="2"/>
  <c r="A149" i="2"/>
  <c r="L149" i="2"/>
  <c r="V149" i="2" s="1"/>
  <c r="A150" i="2"/>
  <c r="A151" i="2"/>
  <c r="L151" i="2"/>
  <c r="V151" i="2"/>
  <c r="W151" i="2"/>
  <c r="Y151" i="2"/>
  <c r="A152" i="2"/>
  <c r="L152" i="2"/>
  <c r="W152" i="2" s="1"/>
  <c r="V152" i="2"/>
  <c r="A153" i="2"/>
  <c r="L153" i="2"/>
  <c r="V153" i="2" s="1"/>
  <c r="A154" i="2"/>
  <c r="A155" i="2"/>
  <c r="L155" i="2"/>
  <c r="V155" i="2"/>
  <c r="W155" i="2"/>
  <c r="Y155" i="2"/>
  <c r="A156" i="2"/>
  <c r="C156" i="2"/>
  <c r="A157" i="2"/>
  <c r="L157" i="2"/>
  <c r="V157" i="2" s="1"/>
  <c r="W157" i="2"/>
  <c r="Y157" i="2"/>
  <c r="A158" i="2"/>
  <c r="L158" i="2"/>
  <c r="V158" i="2"/>
  <c r="W158" i="2"/>
  <c r="Y158" i="2"/>
  <c r="A159" i="2"/>
  <c r="L159" i="2"/>
  <c r="W159" i="2" s="1"/>
  <c r="V159" i="2"/>
  <c r="A160" i="2"/>
  <c r="L160" i="2"/>
  <c r="V160" i="2" s="1"/>
  <c r="A161" i="2"/>
  <c r="L161" i="2"/>
  <c r="V161" i="2" s="1"/>
  <c r="W161" i="2"/>
  <c r="Y161" i="2"/>
  <c r="A162" i="2"/>
  <c r="L162" i="2"/>
  <c r="V162" i="2"/>
  <c r="W162" i="2"/>
  <c r="Y162" i="2"/>
  <c r="A163" i="2"/>
  <c r="C163" i="2"/>
  <c r="A164" i="2"/>
  <c r="L164" i="2"/>
  <c r="V164" i="2" s="1"/>
  <c r="W164" i="2"/>
  <c r="Y164" i="2"/>
  <c r="A165" i="2"/>
  <c r="L165" i="2"/>
  <c r="V165" i="2"/>
  <c r="W165" i="2"/>
  <c r="Y165" i="2"/>
  <c r="A166" i="2"/>
  <c r="L166" i="2"/>
  <c r="W166" i="2" s="1"/>
  <c r="V166" i="2"/>
  <c r="A167" i="2"/>
  <c r="L167" i="2"/>
  <c r="V167" i="2" s="1"/>
  <c r="A168" i="2"/>
  <c r="A169" i="2"/>
  <c r="L169" i="2"/>
  <c r="V169" i="2"/>
  <c r="W169" i="2"/>
  <c r="Y169" i="2"/>
  <c r="A170" i="2"/>
  <c r="L170" i="2"/>
  <c r="W170" i="2" s="1"/>
  <c r="V170" i="2"/>
  <c r="A171" i="2"/>
  <c r="A172" i="2"/>
  <c r="L172" i="2"/>
  <c r="V172" i="2" s="1"/>
  <c r="W172" i="2"/>
  <c r="Y172" i="2"/>
  <c r="A173" i="2"/>
  <c r="A174" i="2"/>
  <c r="L174" i="2"/>
  <c r="W174" i="2" s="1"/>
  <c r="V174" i="2"/>
  <c r="A175" i="2"/>
  <c r="L175" i="2"/>
  <c r="V175" i="2" s="1"/>
  <c r="A176" i="2"/>
  <c r="L176" i="2"/>
  <c r="V176" i="2" s="1"/>
  <c r="W176" i="2"/>
  <c r="Y176" i="2"/>
  <c r="A177" i="2"/>
  <c r="L177" i="2"/>
  <c r="V177" i="2"/>
  <c r="W177" i="2"/>
  <c r="Y177" i="2"/>
  <c r="A178" i="2"/>
  <c r="A179" i="2"/>
  <c r="L179" i="2"/>
  <c r="V179" i="2" s="1"/>
  <c r="A180" i="2"/>
  <c r="L180" i="2"/>
  <c r="V180" i="2" s="1"/>
  <c r="W180" i="2"/>
  <c r="Y180" i="2"/>
  <c r="A181" i="2"/>
  <c r="L181" i="2"/>
  <c r="V181" i="2"/>
  <c r="W181" i="2"/>
  <c r="Y181" i="2"/>
  <c r="A182" i="2"/>
  <c r="A183" i="2"/>
  <c r="L183" i="2"/>
  <c r="V183" i="2" s="1"/>
  <c r="A184" i="2"/>
  <c r="L184" i="2"/>
  <c r="V184" i="2" s="1"/>
  <c r="W184" i="2"/>
  <c r="Y184" i="2"/>
  <c r="A185" i="2"/>
  <c r="C185" i="2"/>
  <c r="A186" i="2"/>
  <c r="L186" i="2"/>
  <c r="V186" i="2" s="1"/>
  <c r="A187" i="2"/>
  <c r="L187" i="2"/>
  <c r="V187" i="2" s="1"/>
  <c r="W187" i="2"/>
  <c r="Y187" i="2"/>
  <c r="A188" i="2"/>
  <c r="L188" i="2"/>
  <c r="V188" i="2"/>
  <c r="W188" i="2"/>
  <c r="Y188" i="2"/>
  <c r="A189" i="2"/>
  <c r="C189" i="2"/>
  <c r="A190" i="2"/>
  <c r="L190" i="2"/>
  <c r="V190" i="2" s="1"/>
  <c r="W190" i="2"/>
  <c r="Y190" i="2"/>
  <c r="A191" i="2"/>
  <c r="C191" i="2"/>
  <c r="A192" i="2"/>
  <c r="L192" i="2"/>
  <c r="V192" i="2" s="1"/>
  <c r="A193" i="2"/>
  <c r="C193" i="2"/>
  <c r="A194" i="2"/>
  <c r="L194" i="2"/>
  <c r="W194" i="2" s="1"/>
  <c r="V194" i="2"/>
  <c r="A195" i="2"/>
  <c r="L195" i="2"/>
  <c r="V195" i="2" s="1"/>
  <c r="A196" i="2"/>
  <c r="L196" i="2"/>
  <c r="V196" i="2" s="1"/>
  <c r="W196" i="2"/>
  <c r="Y196" i="2"/>
  <c r="A197" i="2"/>
  <c r="L197" i="2"/>
  <c r="V197" i="2"/>
  <c r="W197" i="2"/>
  <c r="Y197" i="2"/>
  <c r="A198" i="2"/>
  <c r="L198" i="2"/>
  <c r="W198" i="2" s="1"/>
  <c r="V198" i="2"/>
  <c r="A199" i="2"/>
  <c r="L199" i="2"/>
  <c r="V199" i="2" s="1"/>
  <c r="A200" i="2"/>
  <c r="L200" i="2"/>
  <c r="V200" i="2" s="1"/>
  <c r="W200" i="2"/>
  <c r="Y200" i="2"/>
  <c r="A201" i="2"/>
  <c r="L201" i="2"/>
  <c r="V201" i="2"/>
  <c r="W201" i="2"/>
  <c r="Y201" i="2"/>
  <c r="A202" i="2"/>
  <c r="L202" i="2"/>
  <c r="W202" i="2" s="1"/>
  <c r="V202" i="2"/>
  <c r="A203" i="2"/>
  <c r="L203" i="2"/>
  <c r="V203" i="2" s="1"/>
  <c r="A204" i="2"/>
  <c r="L204" i="2"/>
  <c r="V204" i="2" s="1"/>
  <c r="W204" i="2"/>
  <c r="Y204" i="2"/>
  <c r="A205" i="2"/>
  <c r="C205" i="2"/>
  <c r="A206" i="2"/>
  <c r="L206" i="2"/>
  <c r="V206" i="2" s="1"/>
  <c r="A207" i="2"/>
  <c r="L207" i="2"/>
  <c r="V207" i="2" s="1"/>
  <c r="W207" i="2"/>
  <c r="Y207" i="2"/>
  <c r="A208" i="2"/>
  <c r="L208" i="2"/>
  <c r="V208" i="2"/>
  <c r="W208" i="2"/>
  <c r="Y208" i="2"/>
  <c r="A209" i="2"/>
  <c r="L209" i="2"/>
  <c r="W209" i="2" s="1"/>
  <c r="V209" i="2"/>
  <c r="A210" i="2"/>
  <c r="L210" i="2"/>
  <c r="V210" i="2" s="1"/>
  <c r="A211" i="2"/>
  <c r="L211" i="2"/>
  <c r="V211" i="2" s="1"/>
  <c r="W211" i="2"/>
  <c r="Y211" i="2"/>
  <c r="A212" i="2"/>
  <c r="L212" i="2"/>
  <c r="V212" i="2"/>
  <c r="W212" i="2"/>
  <c r="Y212" i="2"/>
  <c r="A213" i="2"/>
  <c r="L213" i="2"/>
  <c r="W213" i="2" s="1"/>
  <c r="V213" i="2"/>
  <c r="A214" i="2"/>
  <c r="L214" i="2"/>
  <c r="V214" i="2" s="1"/>
  <c r="A215" i="2"/>
  <c r="L215" i="2"/>
  <c r="V215" i="2" s="1"/>
  <c r="W215" i="2"/>
  <c r="Y215" i="2"/>
  <c r="A216" i="2"/>
  <c r="L216" i="2"/>
  <c r="V216" i="2"/>
  <c r="W216" i="2"/>
  <c r="Y216" i="2"/>
  <c r="A217" i="2"/>
  <c r="L217" i="2"/>
  <c r="W217" i="2" s="1"/>
  <c r="V217" i="2"/>
  <c r="A218" i="2"/>
  <c r="L218" i="2"/>
  <c r="V218" i="2" s="1"/>
  <c r="A219" i="2"/>
  <c r="L219" i="2"/>
  <c r="V219" i="2" s="1"/>
  <c r="W219" i="2"/>
  <c r="Y219" i="2"/>
  <c r="A220" i="2"/>
  <c r="L220" i="2"/>
  <c r="V220" i="2"/>
  <c r="W220" i="2"/>
  <c r="Y220" i="2"/>
  <c r="A221" i="2"/>
  <c r="L221" i="2"/>
  <c r="W221" i="2" s="1"/>
  <c r="V221" i="2"/>
  <c r="A222" i="2"/>
  <c r="L222" i="2"/>
  <c r="V222" i="2" s="1"/>
  <c r="A223" i="2"/>
  <c r="L223" i="2"/>
  <c r="V223" i="2" s="1"/>
  <c r="W223" i="2"/>
  <c r="Y223" i="2"/>
  <c r="A224" i="2"/>
  <c r="L224" i="2"/>
  <c r="V224" i="2"/>
  <c r="W224" i="2"/>
  <c r="Y224" i="2"/>
  <c r="A225" i="2"/>
  <c r="L225" i="2"/>
  <c r="W225" i="2" s="1"/>
  <c r="V225" i="2"/>
  <c r="A226" i="2"/>
  <c r="L226" i="2"/>
  <c r="V226" i="2" s="1"/>
  <c r="A227" i="2"/>
  <c r="L227" i="2"/>
  <c r="V227" i="2" s="1"/>
  <c r="W227" i="2"/>
  <c r="Y227" i="2"/>
  <c r="A228" i="2"/>
  <c r="L228" i="2"/>
  <c r="V228" i="2"/>
  <c r="W228" i="2"/>
  <c r="Y228" i="2"/>
  <c r="A229" i="2"/>
  <c r="L229" i="2"/>
  <c r="W229" i="2" s="1"/>
  <c r="V229" i="2"/>
  <c r="A230" i="2"/>
  <c r="A231" i="2"/>
  <c r="L231" i="2"/>
  <c r="V231" i="2" s="1"/>
  <c r="W231" i="2"/>
  <c r="Y231" i="2"/>
  <c r="A232" i="2"/>
  <c r="L232" i="2"/>
  <c r="V232" i="2"/>
  <c r="W232" i="2"/>
  <c r="Y232" i="2"/>
  <c r="A233" i="2"/>
  <c r="A234" i="2"/>
  <c r="L234" i="2"/>
  <c r="V234" i="2" s="1"/>
  <c r="A235" i="2"/>
  <c r="L235" i="2"/>
  <c r="V235" i="2" s="1"/>
  <c r="W235" i="2"/>
  <c r="Y235" i="2"/>
  <c r="A236" i="2"/>
  <c r="A237" i="2"/>
  <c r="L237" i="2"/>
  <c r="W237" i="2" s="1"/>
  <c r="V237" i="2"/>
  <c r="A238" i="2"/>
  <c r="L238" i="2"/>
  <c r="V238" i="2" s="1"/>
  <c r="A239" i="2"/>
  <c r="L239" i="2"/>
  <c r="V239" i="2" s="1"/>
  <c r="W239" i="2"/>
  <c r="Y239" i="2"/>
  <c r="A240" i="2"/>
  <c r="L240" i="2"/>
  <c r="V240" i="2"/>
  <c r="W240" i="2"/>
  <c r="Y240" i="2"/>
  <c r="A241" i="2"/>
  <c r="L241" i="2"/>
  <c r="W241" i="2" s="1"/>
  <c r="V241" i="2"/>
  <c r="A242" i="2"/>
  <c r="L242" i="2"/>
  <c r="V242" i="2" s="1"/>
  <c r="A243" i="2"/>
  <c r="L243" i="2"/>
  <c r="V243" i="2" s="1"/>
  <c r="W243" i="2"/>
  <c r="Y243" i="2"/>
  <c r="A244" i="2"/>
  <c r="L244" i="2"/>
  <c r="V244" i="2"/>
  <c r="W244" i="2"/>
  <c r="Y244" i="2"/>
  <c r="A245" i="2"/>
  <c r="L245" i="2"/>
  <c r="W245" i="2" s="1"/>
  <c r="V245" i="2"/>
  <c r="A246" i="2"/>
  <c r="A247" i="2"/>
  <c r="L247" i="2"/>
  <c r="V247" i="2" s="1"/>
  <c r="W247" i="2"/>
  <c r="Y247" i="2"/>
  <c r="A248" i="2"/>
  <c r="L248" i="2"/>
  <c r="V248" i="2"/>
  <c r="W248" i="2"/>
  <c r="Y248" i="2"/>
  <c r="A249" i="2"/>
  <c r="L249" i="2"/>
  <c r="W249" i="2" s="1"/>
  <c r="V249" i="2"/>
  <c r="A250" i="2"/>
  <c r="L250" i="2"/>
  <c r="V250" i="2" s="1"/>
  <c r="A251" i="2"/>
  <c r="L251" i="2"/>
  <c r="V251" i="2" s="1"/>
  <c r="W251" i="2"/>
  <c r="Y251" i="2"/>
  <c r="A252" i="2"/>
  <c r="L252" i="2"/>
  <c r="V252" i="2"/>
  <c r="W252" i="2"/>
  <c r="Y252" i="2"/>
  <c r="A253" i="2"/>
  <c r="L253" i="2"/>
  <c r="W253" i="2" s="1"/>
  <c r="V253" i="2"/>
  <c r="A254" i="2"/>
  <c r="L254" i="2"/>
  <c r="V254" i="2" s="1"/>
  <c r="A255" i="2"/>
  <c r="L255" i="2"/>
  <c r="V255" i="2" s="1"/>
  <c r="W255" i="2"/>
  <c r="Y255" i="2"/>
  <c r="A256" i="2"/>
  <c r="L256" i="2"/>
  <c r="V256" i="2"/>
  <c r="W256" i="2"/>
  <c r="Y256" i="2"/>
  <c r="A257" i="2"/>
  <c r="L257" i="2"/>
  <c r="W257" i="2" s="1"/>
  <c r="V257" i="2"/>
  <c r="A258" i="2"/>
  <c r="L258" i="2"/>
  <c r="V258" i="2" s="1"/>
  <c r="A259" i="2"/>
  <c r="L259" i="2"/>
  <c r="V259" i="2" s="1"/>
  <c r="W259" i="2"/>
  <c r="Y259" i="2"/>
  <c r="A260" i="2"/>
  <c r="L260" i="2"/>
  <c r="V260" i="2"/>
  <c r="W260" i="2"/>
  <c r="Y260" i="2"/>
  <c r="A261" i="2"/>
  <c r="L261" i="2"/>
  <c r="W261" i="2" s="1"/>
  <c r="V261" i="2"/>
  <c r="A262" i="2"/>
  <c r="L262" i="2"/>
  <c r="V262" i="2" s="1"/>
  <c r="A263" i="2"/>
  <c r="L263" i="2"/>
  <c r="V263" i="2" s="1"/>
  <c r="W263" i="2"/>
  <c r="Y263" i="2"/>
  <c r="A264" i="2"/>
  <c r="L264" i="2"/>
  <c r="V264" i="2"/>
  <c r="W264" i="2"/>
  <c r="Y264" i="2"/>
  <c r="A265" i="2"/>
  <c r="L265" i="2"/>
  <c r="W265" i="2" s="1"/>
  <c r="V265" i="2"/>
  <c r="A266" i="2"/>
  <c r="L266" i="2"/>
  <c r="V266" i="2" s="1"/>
  <c r="A267" i="2"/>
  <c r="L267" i="2"/>
  <c r="V267" i="2" s="1"/>
  <c r="W267" i="2"/>
  <c r="Y267" i="2"/>
  <c r="A268" i="2"/>
  <c r="L268" i="2"/>
  <c r="V268" i="2"/>
  <c r="W268" i="2"/>
  <c r="Y268" i="2"/>
  <c r="A269" i="2"/>
  <c r="L269" i="2"/>
  <c r="W269" i="2" s="1"/>
  <c r="V269" i="2"/>
  <c r="A270" i="2"/>
  <c r="L270" i="2"/>
  <c r="V270" i="2" s="1"/>
  <c r="A271" i="2"/>
  <c r="L271" i="2"/>
  <c r="V271" i="2" s="1"/>
  <c r="W271" i="2"/>
  <c r="Y271" i="2"/>
  <c r="A272" i="2"/>
  <c r="L272" i="2"/>
  <c r="V272" i="2"/>
  <c r="W272" i="2"/>
  <c r="Y272" i="2"/>
  <c r="A273" i="2"/>
  <c r="L273" i="2"/>
  <c r="W273" i="2" s="1"/>
  <c r="V273" i="2"/>
  <c r="A274" i="2"/>
  <c r="A275" i="2"/>
  <c r="L275" i="2"/>
  <c r="V275" i="2"/>
  <c r="W275" i="2"/>
  <c r="Y275" i="2"/>
  <c r="A276" i="2"/>
  <c r="L276" i="2"/>
  <c r="Y276" i="2" s="1"/>
  <c r="V276" i="2"/>
  <c r="W276" i="2"/>
  <c r="A277" i="2"/>
  <c r="L277" i="2"/>
  <c r="W277" i="2" s="1"/>
  <c r="V277" i="2"/>
  <c r="A278" i="2"/>
  <c r="L278" i="2"/>
  <c r="V278" i="2" s="1"/>
  <c r="A279" i="2"/>
  <c r="L279" i="2"/>
  <c r="V279" i="2" s="1"/>
  <c r="W279" i="2"/>
  <c r="Y279" i="2"/>
  <c r="A280" i="2"/>
  <c r="L280" i="2"/>
  <c r="V280" i="2"/>
  <c r="W280" i="2"/>
  <c r="Y280" i="2"/>
  <c r="A281" i="2"/>
  <c r="L281" i="2"/>
  <c r="W281" i="2" s="1"/>
  <c r="V281" i="2"/>
  <c r="A282" i="2"/>
  <c r="L282" i="2"/>
  <c r="V282" i="2" s="1"/>
  <c r="A283" i="2"/>
  <c r="A284" i="2"/>
  <c r="L284" i="2"/>
  <c r="V284" i="2"/>
  <c r="W284" i="2"/>
  <c r="Y284" i="2"/>
  <c r="A285" i="2"/>
  <c r="L285" i="2"/>
  <c r="W285" i="2" s="1"/>
  <c r="V285" i="2"/>
  <c r="A286" i="2"/>
  <c r="L286" i="2"/>
  <c r="V286" i="2" s="1"/>
  <c r="A287" i="2"/>
  <c r="C287" i="2"/>
  <c r="A288" i="2"/>
  <c r="L288" i="2"/>
  <c r="W288" i="2" s="1"/>
  <c r="V288" i="2"/>
  <c r="A289" i="2"/>
  <c r="L289" i="2"/>
  <c r="V289" i="2" s="1"/>
  <c r="A290" i="2"/>
  <c r="L290" i="2"/>
  <c r="V290" i="2" s="1"/>
  <c r="A291" i="2"/>
  <c r="L291" i="2"/>
  <c r="V291" i="2" s="1"/>
  <c r="A292" i="2"/>
  <c r="L292" i="2"/>
  <c r="V292" i="2" s="1"/>
  <c r="A293" i="2"/>
  <c r="L293" i="2"/>
  <c r="V293" i="2"/>
  <c r="W293" i="2"/>
  <c r="Y293" i="2"/>
  <c r="A294" i="2"/>
  <c r="L294" i="2"/>
  <c r="Y294" i="2" s="1"/>
  <c r="V294" i="2"/>
  <c r="W294" i="2"/>
  <c r="A295" i="2"/>
  <c r="L295" i="2"/>
  <c r="W295" i="2" s="1"/>
  <c r="V295" i="2"/>
  <c r="A296" i="2"/>
  <c r="L296" i="2"/>
  <c r="V296" i="2" s="1"/>
  <c r="A297" i="2"/>
  <c r="L297" i="2"/>
  <c r="V297" i="2"/>
  <c r="W297" i="2"/>
  <c r="Y297" i="2"/>
  <c r="A298" i="2"/>
  <c r="L298" i="2"/>
  <c r="Y298" i="2" s="1"/>
  <c r="V298" i="2"/>
  <c r="W298" i="2"/>
  <c r="A299" i="2"/>
  <c r="L299" i="2"/>
  <c r="W299" i="2" s="1"/>
  <c r="V299" i="2"/>
  <c r="A300" i="2"/>
  <c r="L300" i="2"/>
  <c r="V300" i="2" s="1"/>
  <c r="A301" i="2"/>
  <c r="L301" i="2"/>
  <c r="V301" i="2"/>
  <c r="W301" i="2"/>
  <c r="Y301" i="2"/>
  <c r="A302" i="2"/>
  <c r="L302" i="2"/>
  <c r="Y302" i="2" s="1"/>
  <c r="V302" i="2"/>
  <c r="W302" i="2"/>
  <c r="A303" i="2"/>
  <c r="L303" i="2"/>
  <c r="W303" i="2" s="1"/>
  <c r="V303" i="2"/>
  <c r="A304" i="2"/>
  <c r="L304" i="2"/>
  <c r="V304" i="2" s="1"/>
  <c r="A305" i="2"/>
  <c r="L305" i="2"/>
  <c r="V305" i="2"/>
  <c r="W305" i="2"/>
  <c r="Y305" i="2"/>
  <c r="A306" i="2"/>
  <c r="A307" i="2"/>
  <c r="L307" i="2"/>
  <c r="W307" i="2" s="1"/>
  <c r="V307" i="2"/>
  <c r="A308" i="2"/>
  <c r="L308" i="2"/>
  <c r="V308" i="2" s="1"/>
  <c r="A309" i="2"/>
  <c r="L309" i="2"/>
  <c r="V309" i="2" s="1"/>
  <c r="W309" i="2"/>
  <c r="Y309" i="2"/>
  <c r="A310" i="2"/>
  <c r="L310" i="2"/>
  <c r="V310" i="2"/>
  <c r="W310" i="2"/>
  <c r="Y310" i="2"/>
  <c r="A311" i="2"/>
  <c r="A312" i="2"/>
  <c r="L312" i="2"/>
  <c r="V312" i="2" s="1"/>
  <c r="A313" i="2"/>
  <c r="L313" i="2"/>
  <c r="V313" i="2" s="1"/>
  <c r="W313" i="2"/>
  <c r="Y313" i="2"/>
  <c r="A314" i="2"/>
  <c r="L314" i="2"/>
  <c r="V314" i="2"/>
  <c r="W314" i="2"/>
  <c r="Y314" i="2"/>
  <c r="A315" i="2"/>
  <c r="L315" i="2"/>
  <c r="W315" i="2" s="1"/>
  <c r="V315" i="2"/>
  <c r="A316" i="2"/>
  <c r="L316" i="2"/>
  <c r="V316" i="2" s="1"/>
  <c r="A317" i="2"/>
  <c r="L317" i="2"/>
  <c r="V317" i="2" s="1"/>
  <c r="W317" i="2"/>
  <c r="Y317" i="2"/>
  <c r="A318" i="2"/>
  <c r="A319" i="2"/>
  <c r="L319" i="2"/>
  <c r="W319" i="2" s="1"/>
  <c r="V319" i="2"/>
  <c r="A320" i="2"/>
  <c r="L320" i="2"/>
  <c r="V320" i="2" s="1"/>
  <c r="A321" i="2"/>
  <c r="L321" i="2"/>
  <c r="V321" i="2" s="1"/>
  <c r="W321" i="2"/>
  <c r="Y321" i="2"/>
  <c r="A322" i="2"/>
  <c r="L322" i="2"/>
  <c r="V322" i="2"/>
  <c r="W322" i="2"/>
  <c r="Y322" i="2"/>
  <c r="A323" i="2"/>
  <c r="L323" i="2"/>
  <c r="W323" i="2" s="1"/>
  <c r="V323" i="2"/>
  <c r="A324" i="2"/>
  <c r="L324" i="2"/>
  <c r="V324" i="2" s="1"/>
  <c r="A325" i="2"/>
  <c r="L325" i="2"/>
  <c r="V325" i="2" s="1"/>
  <c r="W325" i="2"/>
  <c r="Y325" i="2"/>
  <c r="A326" i="2"/>
  <c r="L326" i="2"/>
  <c r="V326" i="2"/>
  <c r="W326" i="2"/>
  <c r="Y326" i="2"/>
  <c r="A327" i="2"/>
  <c r="L327" i="2"/>
  <c r="W327" i="2" s="1"/>
  <c r="V327" i="2"/>
  <c r="A328" i="2"/>
  <c r="L328" i="2"/>
  <c r="V328" i="2" s="1"/>
  <c r="A329" i="2"/>
  <c r="L329" i="2"/>
  <c r="V329" i="2" s="1"/>
  <c r="W329" i="2"/>
  <c r="Y329" i="2"/>
  <c r="A330" i="2"/>
  <c r="L330" i="2"/>
  <c r="V330" i="2"/>
  <c r="W330" i="2"/>
  <c r="Y330" i="2"/>
  <c r="L331" i="2"/>
  <c r="V331" i="2"/>
  <c r="W331" i="2"/>
  <c r="Y331" i="2"/>
  <c r="A332" i="2"/>
  <c r="A333" i="2"/>
  <c r="L333" i="2"/>
  <c r="V333" i="2" s="1"/>
  <c r="A334" i="2"/>
  <c r="L334" i="2"/>
  <c r="V334" i="2" s="1"/>
  <c r="W334" i="2"/>
  <c r="Y334" i="2"/>
  <c r="A335" i="2"/>
  <c r="L335" i="2"/>
  <c r="V335" i="2"/>
  <c r="W335" i="2"/>
  <c r="Y335" i="2"/>
  <c r="A336" i="2"/>
  <c r="L336" i="2"/>
  <c r="W336" i="2" s="1"/>
  <c r="V336" i="2"/>
  <c r="A337" i="2"/>
  <c r="L337" i="2"/>
  <c r="V337" i="2" s="1"/>
  <c r="A338" i="2"/>
  <c r="L338" i="2"/>
  <c r="V338" i="2" s="1"/>
  <c r="W338" i="2"/>
  <c r="Y338" i="2"/>
  <c r="A339" i="2"/>
  <c r="L339" i="2"/>
  <c r="V339" i="2"/>
  <c r="W339" i="2"/>
  <c r="Y339" i="2"/>
  <c r="A340" i="2"/>
  <c r="L340" i="2"/>
  <c r="W340" i="2" s="1"/>
  <c r="V340" i="2"/>
  <c r="A341" i="2"/>
  <c r="L341" i="2"/>
  <c r="A342" i="2"/>
  <c r="L342" i="2"/>
  <c r="V342" i="2" s="1"/>
  <c r="W342" i="2"/>
  <c r="Y342" i="2"/>
  <c r="A343" i="2"/>
  <c r="L343" i="2"/>
  <c r="V343" i="2"/>
  <c r="W343" i="2"/>
  <c r="Y343" i="2"/>
  <c r="A344" i="2"/>
  <c r="L344" i="2"/>
  <c r="W344" i="2" s="1"/>
  <c r="V344" i="2"/>
  <c r="A345" i="2"/>
  <c r="L345" i="2"/>
  <c r="A346" i="2"/>
  <c r="L346" i="2"/>
  <c r="V346" i="2" s="1"/>
  <c r="W346" i="2"/>
  <c r="Y346" i="2"/>
  <c r="L347" i="2"/>
  <c r="V347" i="2" s="1"/>
  <c r="W347" i="2"/>
  <c r="Y347" i="2"/>
  <c r="A348" i="2"/>
  <c r="A349" i="2"/>
  <c r="L349" i="2"/>
  <c r="W349" i="2" s="1"/>
  <c r="V349" i="2"/>
  <c r="A350" i="2"/>
  <c r="L350" i="2"/>
  <c r="A351" i="2"/>
  <c r="L351" i="2"/>
  <c r="V351" i="2" s="1"/>
  <c r="W351" i="2"/>
  <c r="Y351" i="2"/>
  <c r="A352" i="2"/>
  <c r="L352" i="2"/>
  <c r="V352" i="2"/>
  <c r="W352" i="2"/>
  <c r="Y352" i="2"/>
  <c r="A353" i="2"/>
  <c r="L353" i="2"/>
  <c r="W353" i="2" s="1"/>
  <c r="V353" i="2"/>
  <c r="A354" i="2"/>
  <c r="L354" i="2"/>
  <c r="A355" i="2"/>
  <c r="A356" i="2"/>
  <c r="L356" i="2"/>
  <c r="V356" i="2"/>
  <c r="W356" i="2"/>
  <c r="Y356" i="2"/>
  <c r="A357" i="2"/>
  <c r="L357" i="2"/>
  <c r="W357" i="2" s="1"/>
  <c r="V357" i="2"/>
  <c r="A358" i="2"/>
  <c r="L358" i="2"/>
  <c r="L359" i="2"/>
  <c r="L360" i="2"/>
  <c r="A361" i="2"/>
  <c r="A362" i="2"/>
  <c r="L362" i="2"/>
  <c r="V362" i="2"/>
  <c r="W362" i="2"/>
  <c r="Y362" i="2"/>
  <c r="A363" i="2"/>
  <c r="L363" i="2"/>
  <c r="W363" i="2" s="1"/>
  <c r="V363" i="2"/>
  <c r="A364" i="2"/>
  <c r="C364" i="2"/>
  <c r="A365" i="2"/>
  <c r="L365" i="2"/>
  <c r="V365" i="2"/>
  <c r="W365" i="2"/>
  <c r="Y365" i="2"/>
  <c r="A366" i="2"/>
  <c r="L366" i="2"/>
  <c r="W366" i="2" s="1"/>
  <c r="V366" i="2"/>
  <c r="A367" i="2"/>
  <c r="L367" i="2"/>
  <c r="A368" i="2"/>
  <c r="L368" i="2"/>
  <c r="V368" i="2"/>
  <c r="W368" i="2"/>
  <c r="Y368" i="2"/>
  <c r="A369" i="2"/>
  <c r="A370" i="2"/>
  <c r="L370" i="2"/>
  <c r="W370" i="2" s="1"/>
  <c r="V370" i="2"/>
  <c r="A371" i="2"/>
  <c r="A372" i="2"/>
  <c r="L372" i="2"/>
  <c r="V372" i="2" s="1"/>
  <c r="W372" i="2"/>
  <c r="Y372" i="2"/>
  <c r="A373" i="2"/>
  <c r="L373" i="2"/>
  <c r="V373" i="2"/>
  <c r="W373" i="2"/>
  <c r="Y373" i="2"/>
  <c r="A374" i="2"/>
  <c r="L374" i="2"/>
  <c r="W374" i="2" s="1"/>
  <c r="V374" i="2"/>
  <c r="A375" i="2"/>
  <c r="A376" i="2"/>
  <c r="L376" i="2"/>
  <c r="V376" i="2" s="1"/>
  <c r="W376" i="2"/>
  <c r="Y376" i="2"/>
  <c r="A377" i="2"/>
  <c r="L377" i="2"/>
  <c r="V377" i="2"/>
  <c r="W377" i="2"/>
  <c r="Y377" i="2"/>
  <c r="A378" i="2"/>
  <c r="L378" i="2"/>
  <c r="W378" i="2" s="1"/>
  <c r="V378" i="2"/>
  <c r="A379" i="2"/>
  <c r="L379" i="2"/>
  <c r="A380" i="2"/>
  <c r="L380" i="2"/>
  <c r="V380" i="2" s="1"/>
  <c r="W380" i="2"/>
  <c r="Y380" i="2"/>
  <c r="A381" i="2"/>
  <c r="L381" i="2"/>
  <c r="V381" i="2"/>
  <c r="W381" i="2"/>
  <c r="Y381" i="2"/>
  <c r="A382" i="2"/>
  <c r="A383" i="2"/>
  <c r="L383" i="2"/>
  <c r="A384" i="2"/>
  <c r="L384" i="2"/>
  <c r="V384" i="2" s="1"/>
  <c r="W384" i="2"/>
  <c r="Y384" i="2"/>
  <c r="A385" i="2"/>
  <c r="C385" i="2"/>
  <c r="A386" i="2"/>
  <c r="L386" i="2"/>
  <c r="A387" i="2"/>
  <c r="L387" i="2"/>
  <c r="V387" i="2" s="1"/>
  <c r="W387" i="2"/>
  <c r="Y387" i="2"/>
  <c r="A388" i="2"/>
  <c r="L388" i="2"/>
  <c r="V388" i="2"/>
  <c r="W388" i="2"/>
  <c r="Y388" i="2"/>
  <c r="A389" i="2"/>
  <c r="L389" i="2"/>
  <c r="W389" i="2" s="1"/>
  <c r="V389" i="2"/>
  <c r="A390" i="2"/>
  <c r="L390" i="2"/>
  <c r="A391" i="2"/>
  <c r="L391" i="2"/>
  <c r="V391" i="2" s="1"/>
  <c r="W391" i="2"/>
  <c r="Y391" i="2"/>
  <c r="A392" i="2"/>
  <c r="L392" i="2"/>
  <c r="V392" i="2"/>
  <c r="W392" i="2"/>
  <c r="Y392" i="2"/>
  <c r="A393" i="2"/>
  <c r="L393" i="2"/>
  <c r="W393" i="2" s="1"/>
  <c r="V393" i="2"/>
  <c r="A394" i="2"/>
  <c r="L394" i="2"/>
  <c r="A395" i="2"/>
  <c r="L395" i="2"/>
  <c r="V395" i="2"/>
  <c r="W395" i="2"/>
  <c r="Y395" i="2"/>
  <c r="A396" i="2"/>
  <c r="L396" i="2"/>
  <c r="Y396" i="2" s="1"/>
  <c r="V396" i="2"/>
  <c r="W396" i="2"/>
  <c r="A397" i="2"/>
  <c r="L397" i="2"/>
  <c r="W397" i="2" s="1"/>
  <c r="V397" i="2"/>
  <c r="A398" i="2"/>
  <c r="L398" i="2"/>
  <c r="A399" i="2"/>
  <c r="L399" i="2"/>
  <c r="V399" i="2"/>
  <c r="W399" i="2"/>
  <c r="Y399" i="2"/>
  <c r="A400" i="2"/>
  <c r="L400" i="2"/>
  <c r="Y400" i="2" s="1"/>
  <c r="V400" i="2"/>
  <c r="W400" i="2"/>
  <c r="A401" i="2"/>
  <c r="L401" i="2"/>
  <c r="W401" i="2" s="1"/>
  <c r="V401" i="2"/>
  <c r="A402" i="2"/>
  <c r="A403" i="2"/>
  <c r="L403" i="2"/>
  <c r="V403" i="2"/>
  <c r="W403" i="2"/>
  <c r="Y403" i="2"/>
  <c r="A404" i="2"/>
  <c r="A405" i="2"/>
  <c r="L405" i="2"/>
  <c r="W405" i="2" s="1"/>
  <c r="V405" i="2"/>
  <c r="A406" i="2"/>
  <c r="A407" i="2"/>
  <c r="L407" i="2"/>
  <c r="V407" i="2"/>
  <c r="W407" i="2"/>
  <c r="Y407" i="2"/>
  <c r="A408" i="2"/>
  <c r="L408" i="2"/>
  <c r="V408" i="2"/>
  <c r="W408" i="2"/>
  <c r="Y408" i="2"/>
  <c r="A409" i="2"/>
  <c r="L409" i="2"/>
  <c r="W409" i="2" s="1"/>
  <c r="V409" i="2"/>
  <c r="A410" i="2"/>
  <c r="L410" i="2"/>
  <c r="A411" i="2"/>
  <c r="L411" i="2"/>
  <c r="V411" i="2" s="1"/>
  <c r="W411" i="2"/>
  <c r="Y411" i="2"/>
  <c r="A412" i="2"/>
  <c r="L412" i="2"/>
  <c r="V412" i="2"/>
  <c r="W412" i="2"/>
  <c r="Y412" i="2"/>
  <c r="A413" i="2"/>
  <c r="L413" i="2"/>
  <c r="W413" i="2" s="1"/>
  <c r="V413" i="2"/>
  <c r="A414" i="2"/>
  <c r="L414" i="2"/>
  <c r="A415" i="2"/>
  <c r="L415" i="2"/>
  <c r="V415" i="2" s="1"/>
  <c r="W415" i="2"/>
  <c r="Y415" i="2"/>
  <c r="A416" i="2"/>
  <c r="L416" i="2"/>
  <c r="V416" i="2"/>
  <c r="W416" i="2"/>
  <c r="Y416" i="2"/>
  <c r="A417" i="2"/>
  <c r="L417" i="2"/>
  <c r="W417" i="2" s="1"/>
  <c r="V417" i="2"/>
  <c r="A418" i="2"/>
  <c r="A419" i="2"/>
  <c r="L419" i="2"/>
  <c r="V419" i="2" s="1"/>
  <c r="W419" i="2"/>
  <c r="Y419" i="2"/>
  <c r="A420" i="2"/>
  <c r="L420" i="2"/>
  <c r="V420" i="2"/>
  <c r="W420" i="2"/>
  <c r="Y420" i="2"/>
  <c r="A421" i="2"/>
  <c r="L421" i="2"/>
  <c r="W421" i="2" s="1"/>
  <c r="V421" i="2"/>
  <c r="A422" i="2"/>
  <c r="L422" i="2"/>
  <c r="A423" i="2"/>
  <c r="L423" i="2"/>
  <c r="V423" i="2" s="1"/>
  <c r="W423" i="2"/>
  <c r="Y423" i="2"/>
  <c r="A424" i="2"/>
  <c r="L424" i="2"/>
  <c r="V424" i="2"/>
  <c r="W424" i="2"/>
  <c r="Y424" i="2"/>
  <c r="A425" i="2"/>
  <c r="L425" i="2"/>
  <c r="V425" i="2"/>
  <c r="A426" i="2"/>
  <c r="L426" i="2"/>
  <c r="Y426" i="2"/>
  <c r="A427" i="2"/>
  <c r="L427" i="2"/>
  <c r="V427" i="2" s="1"/>
  <c r="W427" i="2"/>
  <c r="Y427" i="2"/>
  <c r="A428" i="2"/>
  <c r="L428" i="2"/>
  <c r="V428" i="2"/>
  <c r="W428" i="2"/>
  <c r="Y428" i="2"/>
  <c r="A429" i="2"/>
  <c r="L429" i="2"/>
  <c r="V429" i="2"/>
  <c r="A430" i="2"/>
  <c r="L430" i="2"/>
  <c r="Y430" i="2" s="1"/>
  <c r="A431" i="2"/>
  <c r="L431" i="2"/>
  <c r="V431" i="2" s="1"/>
  <c r="W431" i="2"/>
  <c r="Y431" i="2"/>
  <c r="A432" i="2"/>
  <c r="L432" i="2"/>
  <c r="V432" i="2"/>
  <c r="W432" i="2"/>
  <c r="Y432" i="2"/>
  <c r="A433" i="2"/>
  <c r="L433" i="2"/>
  <c r="V433" i="2" s="1"/>
  <c r="A434" i="2"/>
  <c r="L434" i="2"/>
  <c r="A435" i="2"/>
  <c r="L435" i="2"/>
  <c r="V435" i="2" s="1"/>
  <c r="W435" i="2"/>
  <c r="Y435" i="2"/>
  <c r="A436" i="2"/>
  <c r="L436" i="2"/>
  <c r="V436" i="2"/>
  <c r="W436" i="2"/>
  <c r="Y436" i="2"/>
  <c r="A437" i="2"/>
  <c r="L437" i="2"/>
  <c r="A438" i="2"/>
  <c r="A439" i="2"/>
  <c r="L439" i="2"/>
  <c r="V439" i="2" s="1"/>
  <c r="W439" i="2"/>
  <c r="Y439" i="2"/>
  <c r="A440" i="2"/>
  <c r="L440" i="2"/>
  <c r="V440" i="2"/>
  <c r="W440" i="2"/>
  <c r="Y440" i="2"/>
  <c r="A441" i="2"/>
  <c r="L441" i="2"/>
  <c r="V441" i="2" s="1"/>
  <c r="A442" i="2"/>
  <c r="L442" i="2"/>
  <c r="A443" i="2"/>
  <c r="L443" i="2"/>
  <c r="V443" i="2" s="1"/>
  <c r="W443" i="2"/>
  <c r="Y443" i="2"/>
  <c r="A444" i="2"/>
  <c r="L444" i="2"/>
  <c r="V444" i="2"/>
  <c r="W444" i="2"/>
  <c r="Y444" i="2"/>
  <c r="A445" i="2"/>
  <c r="L445" i="2"/>
  <c r="A446" i="2"/>
  <c r="L446" i="2"/>
  <c r="Y446" i="2"/>
  <c r="A447" i="2"/>
  <c r="L447" i="2"/>
  <c r="V447" i="2" s="1"/>
  <c r="W447" i="2"/>
  <c r="Y447" i="2"/>
  <c r="A448" i="2"/>
  <c r="A449" i="2"/>
  <c r="L449" i="2"/>
  <c r="V449" i="2"/>
  <c r="A450" i="2"/>
  <c r="L450" i="2"/>
  <c r="Y450" i="2"/>
  <c r="A451" i="2"/>
  <c r="L451" i="2"/>
  <c r="V451" i="2" s="1"/>
  <c r="W451" i="2"/>
  <c r="Y451" i="2"/>
  <c r="A452" i="2"/>
  <c r="C452" i="2"/>
  <c r="A453" i="2"/>
  <c r="L453" i="2"/>
  <c r="Y453" i="2"/>
  <c r="A455" i="2"/>
  <c r="C455" i="2"/>
  <c r="A456" i="2"/>
  <c r="J456" i="2"/>
  <c r="L456" i="2"/>
  <c r="Y456" i="2" s="1"/>
  <c r="A457" i="2"/>
  <c r="J457" i="2"/>
  <c r="L457" i="2"/>
  <c r="V457" i="2"/>
  <c r="W457" i="2"/>
  <c r="Y457" i="2"/>
  <c r="A458" i="2"/>
  <c r="J458" i="2"/>
  <c r="L458" i="2"/>
  <c r="Y458" i="2"/>
  <c r="A459" i="2"/>
  <c r="A460" i="2"/>
  <c r="J460" i="2"/>
  <c r="L460" i="2"/>
  <c r="A461" i="2"/>
  <c r="J461" i="2"/>
  <c r="L461" i="2"/>
  <c r="V461" i="2" s="1"/>
  <c r="W461" i="2"/>
  <c r="Y461" i="2"/>
  <c r="A462" i="2"/>
  <c r="J462" i="2"/>
  <c r="L462" i="2"/>
  <c r="V462" i="2" s="1"/>
  <c r="A463" i="2"/>
  <c r="J463" i="2"/>
  <c r="L463" i="2"/>
  <c r="V463" i="2" s="1"/>
  <c r="W463" i="2"/>
  <c r="Y463" i="2"/>
  <c r="A464" i="2"/>
  <c r="A465" i="2"/>
  <c r="J465" i="2"/>
  <c r="L465" i="2"/>
  <c r="Y465" i="2"/>
  <c r="A466" i="2"/>
  <c r="J466" i="2"/>
  <c r="L466" i="2"/>
  <c r="V466" i="2"/>
  <c r="W466" i="2"/>
  <c r="Y466" i="2"/>
  <c r="A467" i="2"/>
  <c r="C467" i="2"/>
  <c r="A468" i="2"/>
  <c r="J468" i="2"/>
  <c r="L468" i="2"/>
  <c r="V468" i="2"/>
  <c r="W468" i="2"/>
  <c r="Y468" i="2"/>
  <c r="A469" i="2"/>
  <c r="C469" i="2"/>
  <c r="A470" i="2"/>
  <c r="J470" i="2"/>
  <c r="L470" i="2"/>
  <c r="V470" i="2"/>
  <c r="W470" i="2"/>
  <c r="Y470" i="2"/>
  <c r="A471" i="2"/>
  <c r="A472" i="2"/>
  <c r="J472" i="2"/>
  <c r="L472" i="2"/>
  <c r="V472" i="2" s="1"/>
  <c r="W472" i="2"/>
  <c r="Y472" i="2"/>
  <c r="A473" i="2"/>
  <c r="J473" i="2"/>
  <c r="L473" i="2"/>
  <c r="V473" i="2"/>
  <c r="A474" i="2"/>
  <c r="J474" i="2"/>
  <c r="L474" i="2"/>
  <c r="V474" i="2" s="1"/>
  <c r="W474" i="2"/>
  <c r="Y474" i="2"/>
  <c r="A475" i="2"/>
  <c r="J475" i="2"/>
  <c r="L475" i="2"/>
  <c r="A476" i="2"/>
  <c r="J476" i="2"/>
  <c r="L476" i="2"/>
  <c r="V476" i="2" s="1"/>
  <c r="W476" i="2"/>
  <c r="Y476" i="2"/>
  <c r="A477" i="2"/>
  <c r="J477" i="2"/>
  <c r="L477" i="2"/>
  <c r="V477" i="2" s="1"/>
  <c r="A478" i="2"/>
  <c r="J478" i="2"/>
  <c r="L478" i="2"/>
  <c r="V478" i="2" s="1"/>
  <c r="W478" i="2"/>
  <c r="Y478" i="2"/>
  <c r="A479" i="2"/>
  <c r="J479" i="2"/>
  <c r="L479" i="2"/>
  <c r="V479" i="2"/>
  <c r="A480" i="2"/>
  <c r="J480" i="2"/>
  <c r="L480" i="2"/>
  <c r="V480" i="2" s="1"/>
  <c r="W480" i="2"/>
  <c r="Y480" i="2"/>
  <c r="A481" i="2"/>
  <c r="J481" i="2"/>
  <c r="L481" i="2"/>
  <c r="V481" i="2"/>
  <c r="A482" i="2"/>
  <c r="C482" i="2"/>
  <c r="A483" i="2"/>
  <c r="J483" i="2"/>
  <c r="L483" i="2"/>
  <c r="V483" i="2" s="1"/>
  <c r="A484" i="2"/>
  <c r="J484" i="2"/>
  <c r="L484" i="2"/>
  <c r="V484" i="2"/>
  <c r="W484" i="2"/>
  <c r="Y484" i="2"/>
  <c r="A485" i="2"/>
  <c r="C485" i="2"/>
  <c r="A486" i="2"/>
  <c r="J486" i="2"/>
  <c r="L486" i="2"/>
  <c r="V486" i="2"/>
  <c r="W486" i="2"/>
  <c r="Y486" i="2"/>
  <c r="A487" i="2"/>
  <c r="A488" i="2"/>
  <c r="J488" i="2"/>
  <c r="L488" i="2"/>
  <c r="A489" i="2"/>
  <c r="A490" i="2"/>
  <c r="J490" i="2"/>
  <c r="L490" i="2"/>
  <c r="V490" i="2" s="1"/>
  <c r="A491" i="2"/>
  <c r="J491" i="2"/>
  <c r="L491" i="2"/>
  <c r="V491" i="2"/>
  <c r="W491" i="2"/>
  <c r="Y491" i="2"/>
  <c r="A492" i="2"/>
  <c r="C492" i="2"/>
  <c r="A493" i="2"/>
  <c r="J493" i="2"/>
  <c r="L493" i="2"/>
  <c r="V493" i="2"/>
  <c r="W493" i="2"/>
  <c r="Y493" i="2"/>
  <c r="A494" i="2"/>
  <c r="J494" i="2"/>
  <c r="L494" i="2"/>
  <c r="V494" i="2"/>
  <c r="A495" i="2"/>
  <c r="C495" i="2"/>
  <c r="A496" i="2"/>
  <c r="J496" i="2"/>
  <c r="L496" i="2"/>
  <c r="V496" i="2" s="1"/>
  <c r="A497" i="2"/>
  <c r="J497" i="2"/>
  <c r="L497" i="2"/>
  <c r="V497" i="2"/>
  <c r="W497" i="2"/>
  <c r="Y497" i="2"/>
  <c r="A498" i="2"/>
  <c r="J498" i="2"/>
  <c r="L498" i="2"/>
  <c r="V498" i="2"/>
  <c r="A499" i="2"/>
  <c r="A500" i="2"/>
  <c r="J500" i="2"/>
  <c r="L500" i="2"/>
  <c r="Y500" i="2" s="1"/>
  <c r="V500" i="2"/>
  <c r="W500" i="2"/>
  <c r="A501" i="2"/>
  <c r="J501" i="2"/>
  <c r="L501" i="2"/>
  <c r="Y501" i="2" s="1"/>
  <c r="A502" i="2"/>
  <c r="J502" i="2"/>
  <c r="L502" i="2"/>
  <c r="Y502" i="2" s="1"/>
  <c r="V502" i="2"/>
  <c r="W502" i="2"/>
  <c r="A503" i="2"/>
  <c r="J503" i="2"/>
  <c r="L503" i="2"/>
  <c r="Y503" i="2"/>
  <c r="A504" i="2"/>
  <c r="J504" i="2"/>
  <c r="L504" i="2"/>
  <c r="Y504" i="2" s="1"/>
  <c r="V504" i="2"/>
  <c r="W504" i="2"/>
  <c r="A505" i="2"/>
  <c r="J505" i="2"/>
  <c r="L505" i="2"/>
  <c r="Y505" i="2"/>
  <c r="A506" i="2"/>
  <c r="J506" i="2"/>
  <c r="L506" i="2"/>
  <c r="V506" i="2"/>
  <c r="W506" i="2"/>
  <c r="Y506" i="2"/>
  <c r="A507" i="2"/>
  <c r="J507" i="2"/>
  <c r="L507" i="2"/>
  <c r="Y507" i="2" s="1"/>
  <c r="A508" i="2"/>
  <c r="A509" i="2"/>
  <c r="J509" i="2"/>
  <c r="L509" i="2"/>
  <c r="V509" i="2"/>
  <c r="A510" i="2"/>
  <c r="J510" i="2"/>
  <c r="L510" i="2"/>
  <c r="V510" i="2"/>
  <c r="W510" i="2"/>
  <c r="Y510" i="2"/>
  <c r="A511" i="2"/>
  <c r="J512" i="2"/>
  <c r="L512" i="2"/>
  <c r="J513" i="2"/>
  <c r="L513" i="2"/>
  <c r="Y513" i="2"/>
  <c r="J514" i="2"/>
  <c r="L514" i="2"/>
  <c r="V514" i="2" s="1"/>
  <c r="W514" i="2"/>
  <c r="Y514" i="2"/>
  <c r="A515" i="2"/>
  <c r="C515" i="2"/>
  <c r="A516" i="2"/>
  <c r="J516" i="2"/>
  <c r="L516" i="2"/>
  <c r="V516" i="2" s="1"/>
  <c r="W516" i="2"/>
  <c r="Y516" i="2"/>
  <c r="A517" i="2"/>
  <c r="J517" i="2"/>
  <c r="L517" i="2"/>
  <c r="V517" i="2"/>
  <c r="A518" i="2"/>
  <c r="A519" i="2"/>
  <c r="J519" i="2"/>
  <c r="L519" i="2"/>
  <c r="V519" i="2"/>
  <c r="W519" i="2"/>
  <c r="Y519" i="2"/>
  <c r="A520" i="2"/>
  <c r="J520" i="2"/>
  <c r="L520" i="2"/>
  <c r="Y520" i="2" s="1"/>
  <c r="A521" i="2"/>
  <c r="J521" i="2"/>
  <c r="L521" i="2"/>
  <c r="V521" i="2"/>
  <c r="W521" i="2"/>
  <c r="Y521" i="2"/>
  <c r="A522" i="2"/>
  <c r="J522" i="2"/>
  <c r="L522" i="2"/>
  <c r="Y522" i="2"/>
  <c r="A523" i="2"/>
  <c r="J523" i="2"/>
  <c r="L523" i="2"/>
  <c r="V523" i="2"/>
  <c r="W523" i="2"/>
  <c r="Y523" i="2"/>
  <c r="A524" i="2"/>
  <c r="J524" i="2"/>
  <c r="L524" i="2"/>
  <c r="Y524" i="2" s="1"/>
  <c r="A525" i="2"/>
  <c r="A526" i="2"/>
  <c r="J526" i="2"/>
  <c r="L526" i="2"/>
  <c r="V526" i="2"/>
  <c r="A527" i="2"/>
  <c r="J527" i="2"/>
  <c r="L527" i="2"/>
  <c r="V527" i="2" s="1"/>
  <c r="W527" i="2"/>
  <c r="Y527" i="2"/>
  <c r="A528" i="2"/>
  <c r="J528" i="2"/>
  <c r="L528" i="2"/>
  <c r="V528" i="2"/>
  <c r="A529" i="2"/>
  <c r="J529" i="2"/>
  <c r="L529" i="2"/>
  <c r="V529" i="2" s="1"/>
  <c r="W529" i="2"/>
  <c r="Y529" i="2"/>
  <c r="A530" i="2"/>
  <c r="A531" i="2"/>
  <c r="J531" i="2"/>
  <c r="L531" i="2"/>
  <c r="Y531" i="2" s="1"/>
  <c r="A532" i="2"/>
  <c r="J532" i="2"/>
  <c r="L532" i="2"/>
  <c r="V532" i="2"/>
  <c r="W532" i="2"/>
  <c r="Y532" i="2"/>
  <c r="A533" i="2"/>
  <c r="J533" i="2"/>
  <c r="L533" i="2"/>
  <c r="Y533" i="2"/>
  <c r="A534" i="2"/>
  <c r="A535" i="2"/>
  <c r="J535" i="2"/>
  <c r="L535" i="2"/>
  <c r="A536" i="2"/>
  <c r="J536" i="2"/>
  <c r="L536" i="2"/>
  <c r="V536" i="2"/>
  <c r="W536" i="2"/>
  <c r="Y536" i="2"/>
  <c r="A538" i="2"/>
  <c r="J538" i="2"/>
  <c r="L538" i="2"/>
  <c r="V538" i="2"/>
  <c r="A539" i="2"/>
  <c r="J539" i="2"/>
  <c r="L539" i="2"/>
  <c r="V539" i="2" s="1"/>
  <c r="W539" i="2"/>
  <c r="Y539" i="2"/>
  <c r="M541" i="2"/>
  <c r="N541" i="2"/>
  <c r="O541" i="2"/>
  <c r="P541" i="2"/>
  <c r="Q541" i="2"/>
  <c r="R541" i="2"/>
  <c r="S541" i="2"/>
  <c r="T541" i="2"/>
  <c r="U541" i="2"/>
  <c r="V546" i="2"/>
  <c r="Z554" i="2"/>
  <c r="Z578" i="2" s="1"/>
  <c r="Z569" i="2"/>
  <c r="V576" i="2"/>
  <c r="B2" i="3"/>
  <c r="C2" i="3"/>
  <c r="C20" i="3" s="1"/>
  <c r="D2" i="3"/>
  <c r="D20" i="3" s="1"/>
  <c r="E2" i="3"/>
  <c r="F2" i="3"/>
  <c r="G2" i="3"/>
  <c r="G20" i="3" s="1"/>
  <c r="H2" i="3"/>
  <c r="H20" i="3" s="1"/>
  <c r="I2" i="3"/>
  <c r="J2" i="3"/>
  <c r="K3" i="3"/>
  <c r="K14" i="3" s="1"/>
  <c r="K4" i="3"/>
  <c r="K5" i="3"/>
  <c r="K6" i="3"/>
  <c r="K7" i="3"/>
  <c r="K8" i="3"/>
  <c r="K9" i="3"/>
  <c r="K10" i="3"/>
  <c r="K11" i="3"/>
  <c r="K12" i="3"/>
  <c r="K13" i="3"/>
  <c r="B14" i="3"/>
  <c r="C14" i="3"/>
  <c r="D14" i="3"/>
  <c r="E14" i="3"/>
  <c r="E15" i="3" s="1"/>
  <c r="F14" i="3"/>
  <c r="G14" i="3"/>
  <c r="H14" i="3"/>
  <c r="I14" i="3"/>
  <c r="I15" i="3" s="1"/>
  <c r="J14" i="3"/>
  <c r="B20" i="3"/>
  <c r="E20" i="3"/>
  <c r="F20" i="3"/>
  <c r="I20" i="3"/>
  <c r="J20" i="3"/>
  <c r="K21" i="3"/>
  <c r="K22" i="3"/>
  <c r="K23" i="3"/>
  <c r="B24" i="3"/>
  <c r="C24" i="3"/>
  <c r="D24" i="3"/>
  <c r="E24" i="3"/>
  <c r="F24" i="3"/>
  <c r="G24" i="3"/>
  <c r="H24" i="3"/>
  <c r="I24" i="3"/>
  <c r="J24" i="3"/>
  <c r="K24" i="3"/>
  <c r="D15" i="3" l="1"/>
  <c r="H15" i="3"/>
  <c r="C15" i="3"/>
  <c r="G15" i="3"/>
  <c r="J15" i="3"/>
  <c r="F15" i="3"/>
  <c r="B15" i="3"/>
  <c r="W535" i="2"/>
  <c r="Y535" i="2"/>
  <c r="W512" i="2"/>
  <c r="Y512" i="2"/>
  <c r="V488" i="2"/>
  <c r="W488" i="2"/>
  <c r="W475" i="2"/>
  <c r="Y475" i="2"/>
  <c r="W460" i="2"/>
  <c r="Y460" i="2"/>
  <c r="W445" i="2"/>
  <c r="Y445" i="2"/>
  <c r="V442" i="2"/>
  <c r="W442" i="2"/>
  <c r="W437" i="2"/>
  <c r="Y437" i="2"/>
  <c r="V434" i="2"/>
  <c r="W434" i="2"/>
  <c r="V422" i="2"/>
  <c r="W422" i="2"/>
  <c r="Y422" i="2"/>
  <c r="V359" i="2"/>
  <c r="W359" i="2"/>
  <c r="Y359" i="2"/>
  <c r="V354" i="2"/>
  <c r="W354" i="2"/>
  <c r="Y354" i="2"/>
  <c r="A540" i="2"/>
  <c r="V547" i="2" s="1"/>
  <c r="K15" i="3"/>
  <c r="V533" i="2"/>
  <c r="W533" i="2"/>
  <c r="W528" i="2"/>
  <c r="Y528" i="2"/>
  <c r="V522" i="2"/>
  <c r="W522" i="2"/>
  <c r="V513" i="2"/>
  <c r="W513" i="2"/>
  <c r="V505" i="2"/>
  <c r="W505" i="2"/>
  <c r="W498" i="2"/>
  <c r="Y498" i="2"/>
  <c r="W494" i="2"/>
  <c r="Y494" i="2"/>
  <c r="W481" i="2"/>
  <c r="Y481" i="2"/>
  <c r="W473" i="2"/>
  <c r="Y473" i="2"/>
  <c r="Z571" i="2" s="1"/>
  <c r="V465" i="2"/>
  <c r="W465" i="2"/>
  <c r="V458" i="2"/>
  <c r="W458" i="2"/>
  <c r="V453" i="2"/>
  <c r="W453" i="2"/>
  <c r="W449" i="2"/>
  <c r="Y449" i="2"/>
  <c r="V446" i="2"/>
  <c r="W446" i="2"/>
  <c r="W425" i="2"/>
  <c r="Y425" i="2"/>
  <c r="V410" i="2"/>
  <c r="W410" i="2"/>
  <c r="Y410" i="2"/>
  <c r="V394" i="2"/>
  <c r="W394" i="2"/>
  <c r="Y394" i="2"/>
  <c r="V386" i="2"/>
  <c r="W386" i="2"/>
  <c r="Y386" i="2"/>
  <c r="V383" i="2"/>
  <c r="W383" i="2"/>
  <c r="Y383" i="2"/>
  <c r="V379" i="2"/>
  <c r="W379" i="2"/>
  <c r="Y379" i="2"/>
  <c r="V358" i="2"/>
  <c r="W358" i="2"/>
  <c r="Y358" i="2"/>
  <c r="V341" i="2"/>
  <c r="W341" i="2"/>
  <c r="L540" i="2"/>
  <c r="Y341" i="2"/>
  <c r="W538" i="2"/>
  <c r="Y538" i="2"/>
  <c r="W526" i="2"/>
  <c r="Y526" i="2"/>
  <c r="W517" i="2"/>
  <c r="Y517" i="2"/>
  <c r="W509" i="2"/>
  <c r="Y509" i="2"/>
  <c r="V503" i="2"/>
  <c r="W503" i="2"/>
  <c r="W479" i="2"/>
  <c r="Y479" i="2"/>
  <c r="V450" i="2"/>
  <c r="W450" i="2"/>
  <c r="W429" i="2"/>
  <c r="Y429" i="2"/>
  <c r="V426" i="2"/>
  <c r="W426" i="2"/>
  <c r="V367" i="2"/>
  <c r="W367" i="2"/>
  <c r="Y367" i="2"/>
  <c r="V350" i="2"/>
  <c r="W350" i="2"/>
  <c r="Y350" i="2"/>
  <c r="V535" i="2"/>
  <c r="V531" i="2"/>
  <c r="W531" i="2"/>
  <c r="V524" i="2"/>
  <c r="W524" i="2"/>
  <c r="V520" i="2"/>
  <c r="W520" i="2"/>
  <c r="V512" i="2"/>
  <c r="V507" i="2"/>
  <c r="W507" i="2"/>
  <c r="V501" i="2"/>
  <c r="W501" i="2"/>
  <c r="W496" i="2"/>
  <c r="Y496" i="2"/>
  <c r="W490" i="2"/>
  <c r="Y490" i="2"/>
  <c r="Y488" i="2"/>
  <c r="W483" i="2"/>
  <c r="Y483" i="2"/>
  <c r="W477" i="2"/>
  <c r="Y477" i="2"/>
  <c r="V475" i="2"/>
  <c r="W462" i="2"/>
  <c r="Y462" i="2"/>
  <c r="V460" i="2"/>
  <c r="V456" i="2"/>
  <c r="Z570" i="2" s="1"/>
  <c r="W456" i="2"/>
  <c r="V445" i="2"/>
  <c r="Y442" i="2"/>
  <c r="W441" i="2"/>
  <c r="Y441" i="2"/>
  <c r="V437" i="2"/>
  <c r="Y434" i="2"/>
  <c r="W433" i="2"/>
  <c r="Y433" i="2"/>
  <c r="V430" i="2"/>
  <c r="W430" i="2"/>
  <c r="V414" i="2"/>
  <c r="W414" i="2"/>
  <c r="Y414" i="2"/>
  <c r="V398" i="2"/>
  <c r="W398" i="2"/>
  <c r="Y398" i="2"/>
  <c r="V390" i="2"/>
  <c r="W390" i="2"/>
  <c r="Y390" i="2"/>
  <c r="V360" i="2"/>
  <c r="W360" i="2"/>
  <c r="Y360" i="2"/>
  <c r="V345" i="2"/>
  <c r="W345" i="2"/>
  <c r="Y345" i="2"/>
  <c r="Y337" i="2"/>
  <c r="Y333" i="2"/>
  <c r="Y328" i="2"/>
  <c r="Y324" i="2"/>
  <c r="Y320" i="2"/>
  <c r="Y316" i="2"/>
  <c r="Y312" i="2"/>
  <c r="Y308" i="2"/>
  <c r="Y304" i="2"/>
  <c r="Y300" i="2"/>
  <c r="Y296" i="2"/>
  <c r="Y292" i="2"/>
  <c r="Y286" i="2"/>
  <c r="Y282" i="2"/>
  <c r="Y278" i="2"/>
  <c r="Y270" i="2"/>
  <c r="Y266" i="2"/>
  <c r="Y262" i="2"/>
  <c r="Y258" i="2"/>
  <c r="Y254" i="2"/>
  <c r="Y250" i="2"/>
  <c r="Y242" i="2"/>
  <c r="Y238" i="2"/>
  <c r="Y234" i="2"/>
  <c r="Y226" i="2"/>
  <c r="Y222" i="2"/>
  <c r="Y218" i="2"/>
  <c r="Y214" i="2"/>
  <c r="Y210" i="2"/>
  <c r="Y206" i="2"/>
  <c r="Y203" i="2"/>
  <c r="Y199" i="2"/>
  <c r="Y195" i="2"/>
  <c r="Y192" i="2"/>
  <c r="Y186" i="2"/>
  <c r="Y183" i="2"/>
  <c r="Y179" i="2"/>
  <c r="Y175" i="2"/>
  <c r="Y167" i="2"/>
  <c r="Y160" i="2"/>
  <c r="Y153" i="2"/>
  <c r="Y149" i="2"/>
  <c r="Y145" i="2"/>
  <c r="Y141" i="2"/>
  <c r="Y137" i="2"/>
  <c r="Y130" i="2"/>
  <c r="Y127" i="2"/>
  <c r="Y123" i="2"/>
  <c r="Y116" i="2"/>
  <c r="Y112" i="2"/>
  <c r="Y108" i="2"/>
  <c r="Y104" i="2"/>
  <c r="Y100" i="2"/>
  <c r="Y96" i="2"/>
  <c r="Y92" i="2"/>
  <c r="Y88" i="2"/>
  <c r="Y84" i="2"/>
  <c r="Y80" i="2"/>
  <c r="Y76" i="2"/>
  <c r="Y73" i="2"/>
  <c r="Y70" i="2"/>
  <c r="Y66" i="2"/>
  <c r="Y62" i="2"/>
  <c r="Y58" i="2"/>
  <c r="Y54" i="2"/>
  <c r="Y50" i="2"/>
  <c r="Y46" i="2"/>
  <c r="Y421" i="2"/>
  <c r="Y417" i="2"/>
  <c r="Y413" i="2"/>
  <c r="Y409" i="2"/>
  <c r="Y405" i="2"/>
  <c r="Y401" i="2"/>
  <c r="Y397" i="2"/>
  <c r="Y393" i="2"/>
  <c r="Y389" i="2"/>
  <c r="Y378" i="2"/>
  <c r="Y374" i="2"/>
  <c r="Y370" i="2"/>
  <c r="Y366" i="2"/>
  <c r="Y363" i="2"/>
  <c r="Y357" i="2"/>
  <c r="Y353" i="2"/>
  <c r="Y349" i="2"/>
  <c r="Y344" i="2"/>
  <c r="Y340" i="2"/>
  <c r="W337" i="2"/>
  <c r="Y336" i="2"/>
  <c r="W333" i="2"/>
  <c r="W328" i="2"/>
  <c r="Y327" i="2"/>
  <c r="W324" i="2"/>
  <c r="Y323" i="2"/>
  <c r="W320" i="2"/>
  <c r="Y319" i="2"/>
  <c r="W316" i="2"/>
  <c r="Y315" i="2"/>
  <c r="W312" i="2"/>
  <c r="W308" i="2"/>
  <c r="Y307" i="2"/>
  <c r="W304" i="2"/>
  <c r="Y303" i="2"/>
  <c r="W300" i="2"/>
  <c r="Y299" i="2"/>
  <c r="W296" i="2"/>
  <c r="Y295" i="2"/>
  <c r="W292" i="2"/>
  <c r="W291" i="2"/>
  <c r="W290" i="2"/>
  <c r="W289" i="2"/>
  <c r="Y288" i="2"/>
  <c r="W286" i="2"/>
  <c r="Y285" i="2"/>
  <c r="W282" i="2"/>
  <c r="Y281" i="2"/>
  <c r="W278" i="2"/>
  <c r="Y277" i="2"/>
  <c r="Y273" i="2"/>
  <c r="W270" i="2"/>
  <c r="Y269" i="2"/>
  <c r="W266" i="2"/>
  <c r="Y265" i="2"/>
  <c r="W262" i="2"/>
  <c r="Y261" i="2"/>
  <c r="W258" i="2"/>
  <c r="Y257" i="2"/>
  <c r="W254" i="2"/>
  <c r="Y253" i="2"/>
  <c r="W250" i="2"/>
  <c r="Y249" i="2"/>
  <c r="Y245" i="2"/>
  <c r="W242" i="2"/>
  <c r="Y241" i="2"/>
  <c r="W238" i="2"/>
  <c r="Y237" i="2"/>
  <c r="W234" i="2"/>
  <c r="Y229" i="2"/>
  <c r="W226" i="2"/>
  <c r="Y225" i="2"/>
  <c r="W222" i="2"/>
  <c r="Y221" i="2"/>
  <c r="W218" i="2"/>
  <c r="Y217" i="2"/>
  <c r="W214" i="2"/>
  <c r="Y213" i="2"/>
  <c r="W210" i="2"/>
  <c r="Y209" i="2"/>
  <c r="W206" i="2"/>
  <c r="W203" i="2"/>
  <c r="Y202" i="2"/>
  <c r="W199" i="2"/>
  <c r="Y198" i="2"/>
  <c r="W195" i="2"/>
  <c r="Y194" i="2"/>
  <c r="W192" i="2"/>
  <c r="W186" i="2"/>
  <c r="W183" i="2"/>
  <c r="W179" i="2"/>
  <c r="W175" i="2"/>
  <c r="Y174" i="2"/>
  <c r="Y170" i="2"/>
  <c r="W167" i="2"/>
  <c r="Y166" i="2"/>
  <c r="W160" i="2"/>
  <c r="Y159" i="2"/>
  <c r="W153" i="2"/>
  <c r="Y152" i="2"/>
  <c r="W149" i="2"/>
  <c r="Y148" i="2"/>
  <c r="W145" i="2"/>
  <c r="Y144" i="2"/>
  <c r="W141" i="2"/>
  <c r="Y140" i="2"/>
  <c r="W137" i="2"/>
  <c r="Y136" i="2"/>
  <c r="W130" i="2"/>
  <c r="Y129" i="2"/>
  <c r="W127" i="2"/>
  <c r="Y126" i="2"/>
  <c r="W123" i="2"/>
  <c r="Y122" i="2"/>
  <c r="W116" i="2"/>
  <c r="Y115" i="2"/>
  <c r="W112" i="2"/>
  <c r="Y111" i="2"/>
  <c r="W108" i="2"/>
  <c r="Y107" i="2"/>
  <c r="W104" i="2"/>
  <c r="Y103" i="2"/>
  <c r="W100" i="2"/>
  <c r="W96" i="2"/>
  <c r="Y95" i="2"/>
  <c r="W92" i="2"/>
  <c r="Y91" i="2"/>
  <c r="W88" i="2"/>
  <c r="Y87" i="2"/>
  <c r="W84" i="2"/>
  <c r="W80" i="2"/>
  <c r="Y79" i="2"/>
  <c r="W76" i="2"/>
  <c r="W73" i="2"/>
  <c r="W70" i="2"/>
  <c r="Y69" i="2"/>
  <c r="W66" i="2"/>
  <c r="Y65" i="2"/>
  <c r="W62" i="2"/>
  <c r="Y61" i="2"/>
  <c r="W58" i="2"/>
  <c r="Y57" i="2"/>
  <c r="W54" i="2"/>
  <c r="Y53" i="2"/>
  <c r="W50" i="2"/>
  <c r="Y49" i="2"/>
  <c r="W46" i="2"/>
  <c r="G2890" i="5"/>
  <c r="G2886" i="5"/>
  <c r="G2882" i="5"/>
  <c r="G2878" i="5"/>
  <c r="G2874" i="5"/>
  <c r="G2870" i="5"/>
  <c r="G2866" i="5"/>
  <c r="G2862" i="5"/>
  <c r="G2858" i="5"/>
  <c r="G2854" i="5"/>
  <c r="G2850" i="5"/>
  <c r="G2846" i="5"/>
  <c r="G2842" i="5"/>
  <c r="G2838" i="5"/>
  <c r="G2834" i="5"/>
  <c r="G2830" i="5"/>
  <c r="G2826" i="5"/>
  <c r="G2822" i="5"/>
  <c r="G2818" i="5"/>
  <c r="G2814" i="5"/>
  <c r="G2810" i="5"/>
  <c r="G2806" i="5"/>
  <c r="G2802" i="5"/>
  <c r="G2798" i="5"/>
  <c r="G2794" i="5"/>
  <c r="G2348" i="5"/>
  <c r="H2348" i="5"/>
  <c r="G2346" i="5"/>
  <c r="H2346" i="5"/>
  <c r="G2344" i="5"/>
  <c r="H2344" i="5"/>
  <c r="G2342" i="5"/>
  <c r="H2342" i="5"/>
  <c r="G2340" i="5"/>
  <c r="H2340" i="5"/>
  <c r="G2338" i="5"/>
  <c r="H2338" i="5"/>
  <c r="G2336" i="5"/>
  <c r="H2336" i="5"/>
  <c r="G2334" i="5"/>
  <c r="H2334" i="5"/>
  <c r="H2332" i="5"/>
  <c r="H2323" i="5"/>
  <c r="G2323" i="5"/>
  <c r="G2318" i="5"/>
  <c r="H2318" i="5"/>
  <c r="G2316" i="5"/>
  <c r="H2316" i="5"/>
  <c r="H2311" i="5"/>
  <c r="G2311" i="5"/>
  <c r="G2298" i="5"/>
  <c r="H2298" i="5"/>
  <c r="G2284" i="5"/>
  <c r="H2284" i="5"/>
  <c r="H2279" i="5"/>
  <c r="G2279" i="5"/>
  <c r="G2266" i="5"/>
  <c r="H2266" i="5"/>
  <c r="G2252" i="5"/>
  <c r="H2252" i="5"/>
  <c r="H2247" i="5"/>
  <c r="G2247" i="5"/>
  <c r="G2234" i="5"/>
  <c r="H2234" i="5"/>
  <c r="G2220" i="5"/>
  <c r="H2220" i="5"/>
  <c r="H2215" i="5"/>
  <c r="G2215" i="5"/>
  <c r="G2202" i="5"/>
  <c r="H2202" i="5"/>
  <c r="G2188" i="5"/>
  <c r="H2188" i="5"/>
  <c r="H2183" i="5"/>
  <c r="G2183" i="5"/>
  <c r="G2170" i="5"/>
  <c r="H2170" i="5"/>
  <c r="G2156" i="5"/>
  <c r="H2156" i="5"/>
  <c r="H2151" i="5"/>
  <c r="G2151" i="5"/>
  <c r="G2138" i="5"/>
  <c r="H2138" i="5"/>
  <c r="G2124" i="5"/>
  <c r="H2124" i="5"/>
  <c r="H2327" i="5"/>
  <c r="G2327" i="5"/>
  <c r="G2322" i="5"/>
  <c r="H2322" i="5"/>
  <c r="H2320" i="5"/>
  <c r="G2308" i="5"/>
  <c r="H2308" i="5"/>
  <c r="H2303" i="5"/>
  <c r="G2303" i="5"/>
  <c r="G2290" i="5"/>
  <c r="H2290" i="5"/>
  <c r="G2276" i="5"/>
  <c r="H2276" i="5"/>
  <c r="H2271" i="5"/>
  <c r="G2271" i="5"/>
  <c r="G2258" i="5"/>
  <c r="H2258" i="5"/>
  <c r="G2244" i="5"/>
  <c r="H2244" i="5"/>
  <c r="H2239" i="5"/>
  <c r="G2239" i="5"/>
  <c r="G2226" i="5"/>
  <c r="H2226" i="5"/>
  <c r="G2212" i="5"/>
  <c r="H2212" i="5"/>
  <c r="H2207" i="5"/>
  <c r="G2207" i="5"/>
  <c r="G2194" i="5"/>
  <c r="H2194" i="5"/>
  <c r="G2180" i="5"/>
  <c r="H2180" i="5"/>
  <c r="H2175" i="5"/>
  <c r="G2175" i="5"/>
  <c r="G2162" i="5"/>
  <c r="H2162" i="5"/>
  <c r="G2148" i="5"/>
  <c r="H2148" i="5"/>
  <c r="H2143" i="5"/>
  <c r="G2143" i="5"/>
  <c r="G2130" i="5"/>
  <c r="H2130" i="5"/>
  <c r="H2331" i="5"/>
  <c r="G2331" i="5"/>
  <c r="G2326" i="5"/>
  <c r="H2326" i="5"/>
  <c r="G2314" i="5"/>
  <c r="H2314" i="5"/>
  <c r="G2300" i="5"/>
  <c r="H2300" i="5"/>
  <c r="H2295" i="5"/>
  <c r="G2295" i="5"/>
  <c r="G2282" i="5"/>
  <c r="H2282" i="5"/>
  <c r="G2268" i="5"/>
  <c r="H2268" i="5"/>
  <c r="H2263" i="5"/>
  <c r="G2263" i="5"/>
  <c r="G2250" i="5"/>
  <c r="H2250" i="5"/>
  <c r="G2236" i="5"/>
  <c r="H2236" i="5"/>
  <c r="H2231" i="5"/>
  <c r="G2231" i="5"/>
  <c r="G2218" i="5"/>
  <c r="H2218" i="5"/>
  <c r="G2204" i="5"/>
  <c r="H2204" i="5"/>
  <c r="H2199" i="5"/>
  <c r="G2199" i="5"/>
  <c r="G2186" i="5"/>
  <c r="H2186" i="5"/>
  <c r="G2172" i="5"/>
  <c r="H2172" i="5"/>
  <c r="H2167" i="5"/>
  <c r="G2167" i="5"/>
  <c r="G2154" i="5"/>
  <c r="H2154" i="5"/>
  <c r="G2140" i="5"/>
  <c r="H2140" i="5"/>
  <c r="H2135" i="5"/>
  <c r="G2135" i="5"/>
  <c r="G2122" i="5"/>
  <c r="H2122" i="5"/>
  <c r="G2106" i="5"/>
  <c r="H2106" i="5"/>
  <c r="G2090" i="5"/>
  <c r="H2090" i="5"/>
  <c r="G2074" i="5"/>
  <c r="H2074" i="5"/>
  <c r="G2058" i="5"/>
  <c r="H2058" i="5"/>
  <c r="G2042" i="5"/>
  <c r="H2042" i="5"/>
  <c r="G2026" i="5"/>
  <c r="H2026" i="5"/>
  <c r="G2010" i="5"/>
  <c r="H2010" i="5"/>
  <c r="G1994" i="5"/>
  <c r="H1994" i="5"/>
  <c r="G1978" i="5"/>
  <c r="H1978" i="5"/>
  <c r="C1907" i="5"/>
  <c r="C1916" i="5" s="1"/>
  <c r="C1925" i="5" s="1"/>
  <c r="C1934" i="5" s="1"/>
  <c r="C1943" i="5" s="1"/>
  <c r="C1952" i="5" s="1"/>
  <c r="C1961" i="5" s="1"/>
  <c r="C1970" i="5" s="1"/>
  <c r="C1979" i="5" s="1"/>
  <c r="C1988" i="5"/>
  <c r="C1997" i="5" s="1"/>
  <c r="C2006" i="5" s="1"/>
  <c r="C2015" i="5" s="1"/>
  <c r="C2024" i="5" s="1"/>
  <c r="C2033" i="5" s="1"/>
  <c r="C2042" i="5" s="1"/>
  <c r="C2051" i="5" s="1"/>
  <c r="C2060" i="5" s="1"/>
  <c r="C2069" i="5" s="1"/>
  <c r="C2078" i="5" s="1"/>
  <c r="C2087" i="5" s="1"/>
  <c r="C2096" i="5" s="1"/>
  <c r="C2105" i="5" s="1"/>
  <c r="C2114" i="5" s="1"/>
  <c r="C2123" i="5" s="1"/>
  <c r="C2132" i="5" s="1"/>
  <c r="C2141" i="5" s="1"/>
  <c r="C2150" i="5" s="1"/>
  <c r="C2159" i="5" s="1"/>
  <c r="C2168" i="5" s="1"/>
  <c r="C2177" i="5" s="1"/>
  <c r="C2186" i="5" s="1"/>
  <c r="C2195" i="5" s="1"/>
  <c r="C2204" i="5" s="1"/>
  <c r="C2213" i="5" s="1"/>
  <c r="C2222" i="5" s="1"/>
  <c r="C2231" i="5" s="1"/>
  <c r="C2240" i="5" s="1"/>
  <c r="C2249" i="5" s="1"/>
  <c r="C2258" i="5" s="1"/>
  <c r="C2267" i="5" s="1"/>
  <c r="C2276" i="5" s="1"/>
  <c r="C2285" i="5" s="1"/>
  <c r="C2294" i="5" s="1"/>
  <c r="C2303" i="5" s="1"/>
  <c r="C2312" i="5" s="1"/>
  <c r="C2321" i="5" s="1"/>
  <c r="C2330" i="5" s="1"/>
  <c r="C2339" i="5" s="1"/>
  <c r="C2348" i="5" s="1"/>
  <c r="C2357" i="5" s="1"/>
  <c r="C2366" i="5" s="1"/>
  <c r="C2375" i="5" s="1"/>
  <c r="C2384" i="5" s="1"/>
  <c r="C2393" i="5" s="1"/>
  <c r="C2402" i="5" s="1"/>
  <c r="C2411" i="5" s="1"/>
  <c r="C2420" i="5" s="1"/>
  <c r="C2429" i="5" s="1"/>
  <c r="C2438" i="5" s="1"/>
  <c r="C2447" i="5" s="1"/>
  <c r="C2456" i="5" s="1"/>
  <c r="C2465" i="5" s="1"/>
  <c r="C2474" i="5" s="1"/>
  <c r="C2483" i="5" s="1"/>
  <c r="C2492" i="5" s="1"/>
  <c r="C2501" i="5" s="1"/>
  <c r="C2510" i="5" s="1"/>
  <c r="C2519" i="5" s="1"/>
  <c r="C2528" i="5" s="1"/>
  <c r="C2537" i="5" s="1"/>
  <c r="C2546" i="5" s="1"/>
  <c r="C2555" i="5" s="1"/>
  <c r="C2564" i="5" s="1"/>
  <c r="C2573" i="5" s="1"/>
  <c r="C2582" i="5" s="1"/>
  <c r="C2591" i="5" s="1"/>
  <c r="C2600" i="5" s="1"/>
  <c r="C2609" i="5" s="1"/>
  <c r="C2618" i="5" s="1"/>
  <c r="C2627" i="5" s="1"/>
  <c r="C2636" i="5" s="1"/>
  <c r="C2645" i="5" s="1"/>
  <c r="C2654" i="5" s="1"/>
  <c r="C2663" i="5" s="1"/>
  <c r="C2672" i="5" s="1"/>
  <c r="C2681" i="5" s="1"/>
  <c r="C2690" i="5" s="1"/>
  <c r="C2699" i="5" s="1"/>
  <c r="C2708" i="5" s="1"/>
  <c r="C2717" i="5" s="1"/>
  <c r="C2726" i="5" s="1"/>
  <c r="C2735" i="5" s="1"/>
  <c r="C2744" i="5" s="1"/>
  <c r="C2753" i="5" s="1"/>
  <c r="C2762" i="5" s="1"/>
  <c r="C2771" i="5" s="1"/>
  <c r="C2780" i="5" s="1"/>
  <c r="C2789" i="5" s="1"/>
  <c r="C2798" i="5" s="1"/>
  <c r="C2807" i="5" s="1"/>
  <c r="C2816" i="5" s="1"/>
  <c r="G2330" i="5"/>
  <c r="H2330" i="5"/>
  <c r="H2328" i="5"/>
  <c r="H2319" i="5"/>
  <c r="G2319" i="5"/>
  <c r="G2306" i="5"/>
  <c r="H2306" i="5"/>
  <c r="G2292" i="5"/>
  <c r="H2292" i="5"/>
  <c r="H2287" i="5"/>
  <c r="G2287" i="5"/>
  <c r="G2274" i="5"/>
  <c r="H2274" i="5"/>
  <c r="G2260" i="5"/>
  <c r="H2260" i="5"/>
  <c r="H2255" i="5"/>
  <c r="G2255" i="5"/>
  <c r="G2242" i="5"/>
  <c r="H2242" i="5"/>
  <c r="G2228" i="5"/>
  <c r="H2228" i="5"/>
  <c r="H2223" i="5"/>
  <c r="G2223" i="5"/>
  <c r="G2210" i="5"/>
  <c r="H2210" i="5"/>
  <c r="G2196" i="5"/>
  <c r="H2196" i="5"/>
  <c r="H2191" i="5"/>
  <c r="G2191" i="5"/>
  <c r="G2178" i="5"/>
  <c r="H2178" i="5"/>
  <c r="G2164" i="5"/>
  <c r="H2164" i="5"/>
  <c r="H2159" i="5"/>
  <c r="G2159" i="5"/>
  <c r="G2146" i="5"/>
  <c r="H2146" i="5"/>
  <c r="G2132" i="5"/>
  <c r="H2132" i="5"/>
  <c r="H2127" i="5"/>
  <c r="G2127" i="5"/>
  <c r="G2108" i="5"/>
  <c r="H2108" i="5"/>
  <c r="G2092" i="5"/>
  <c r="H2092" i="5"/>
  <c r="G2076" i="5"/>
  <c r="H2076" i="5"/>
  <c r="G2060" i="5"/>
  <c r="H2060" i="5"/>
  <c r="G2044" i="5"/>
  <c r="H2044" i="5"/>
  <c r="G2028" i="5"/>
  <c r="H2028" i="5"/>
  <c r="G2012" i="5"/>
  <c r="H2012" i="5"/>
  <c r="G1996" i="5"/>
  <c r="H1996" i="5"/>
  <c r="G1980" i="5"/>
  <c r="H1980" i="5"/>
  <c r="H1893" i="5"/>
  <c r="G1893" i="5"/>
  <c r="G1888" i="5"/>
  <c r="H1888" i="5"/>
  <c r="H1877" i="5"/>
  <c r="G1877" i="5"/>
  <c r="G1872" i="5"/>
  <c r="H1872" i="5"/>
  <c r="H1861" i="5"/>
  <c r="G1861" i="5"/>
  <c r="G1856" i="5"/>
  <c r="H1856" i="5"/>
  <c r="H1845" i="5"/>
  <c r="G1845" i="5"/>
  <c r="G1840" i="5"/>
  <c r="H1840" i="5"/>
  <c r="H1829" i="5"/>
  <c r="G1829" i="5"/>
  <c r="G1824" i="5"/>
  <c r="H1824" i="5"/>
  <c r="H1813" i="5"/>
  <c r="G1813" i="5"/>
  <c r="G1808" i="5"/>
  <c r="H1808" i="5"/>
  <c r="H1797" i="5"/>
  <c r="G1797" i="5"/>
  <c r="G1792" i="5"/>
  <c r="H1792" i="5"/>
  <c r="H1781" i="5"/>
  <c r="G1781" i="5"/>
  <c r="G1776" i="5"/>
  <c r="H1776" i="5"/>
  <c r="H1765" i="5"/>
  <c r="G1765" i="5"/>
  <c r="G1760" i="5"/>
  <c r="H1760" i="5"/>
  <c r="H1749" i="5"/>
  <c r="G1749" i="5"/>
  <c r="G1744" i="5"/>
  <c r="H1744" i="5"/>
  <c r="H1733" i="5"/>
  <c r="G1733" i="5"/>
  <c r="G1728" i="5"/>
  <c r="H1728" i="5"/>
  <c r="H1717" i="5"/>
  <c r="G1717" i="5"/>
  <c r="G1712" i="5"/>
  <c r="H1712" i="5"/>
  <c r="H1701" i="5"/>
  <c r="G1701" i="5"/>
  <c r="G1696" i="5"/>
  <c r="H1696" i="5"/>
  <c r="H1685" i="5"/>
  <c r="G1685" i="5"/>
  <c r="G1680" i="5"/>
  <c r="H1680" i="5"/>
  <c r="H1669" i="5"/>
  <c r="G1669" i="5"/>
  <c r="G1656" i="5"/>
  <c r="H1656" i="5"/>
  <c r="G1642" i="5"/>
  <c r="H1642" i="5"/>
  <c r="H1637" i="5"/>
  <c r="G1637" i="5"/>
  <c r="H1625" i="5"/>
  <c r="G1625" i="5"/>
  <c r="G1614" i="5"/>
  <c r="H1614" i="5"/>
  <c r="C1903" i="5"/>
  <c r="C1912" i="5" s="1"/>
  <c r="C1921" i="5" s="1"/>
  <c r="C1930" i="5" s="1"/>
  <c r="C1939" i="5" s="1"/>
  <c r="C1948" i="5" s="1"/>
  <c r="C1957" i="5" s="1"/>
  <c r="C1966" i="5" s="1"/>
  <c r="C1975" i="5" s="1"/>
  <c r="C1984" i="5"/>
  <c r="C1993" i="5" s="1"/>
  <c r="C2002" i="5" s="1"/>
  <c r="C2011" i="5" s="1"/>
  <c r="C2020" i="5" s="1"/>
  <c r="C2029" i="5" s="1"/>
  <c r="C2038" i="5" s="1"/>
  <c r="C2047" i="5" s="1"/>
  <c r="C2056" i="5" s="1"/>
  <c r="C2065" i="5" s="1"/>
  <c r="C2074" i="5" s="1"/>
  <c r="C2083" i="5" s="1"/>
  <c r="C2092" i="5" s="1"/>
  <c r="C2101" i="5" s="1"/>
  <c r="C2110" i="5" s="1"/>
  <c r="C2119" i="5" s="1"/>
  <c r="C2128" i="5" s="1"/>
  <c r="C2137" i="5" s="1"/>
  <c r="C2146" i="5" s="1"/>
  <c r="C2155" i="5" s="1"/>
  <c r="C2164" i="5" s="1"/>
  <c r="C2173" i="5" s="1"/>
  <c r="C2182" i="5" s="1"/>
  <c r="C2191" i="5" s="1"/>
  <c r="C2200" i="5" s="1"/>
  <c r="C2209" i="5" s="1"/>
  <c r="C2218" i="5" s="1"/>
  <c r="C2227" i="5" s="1"/>
  <c r="C2236" i="5" s="1"/>
  <c r="C2245" i="5" s="1"/>
  <c r="C2254" i="5" s="1"/>
  <c r="C2263" i="5" s="1"/>
  <c r="C2272" i="5" s="1"/>
  <c r="C2281" i="5" s="1"/>
  <c r="C2290" i="5" s="1"/>
  <c r="C2299" i="5" s="1"/>
  <c r="C2308" i="5" s="1"/>
  <c r="C2317" i="5" s="1"/>
  <c r="C2326" i="5" s="1"/>
  <c r="C2335" i="5" s="1"/>
  <c r="C2344" i="5" s="1"/>
  <c r="C2353" i="5" s="1"/>
  <c r="C2362" i="5" s="1"/>
  <c r="C2371" i="5" s="1"/>
  <c r="C2380" i="5" s="1"/>
  <c r="C2389" i="5" s="1"/>
  <c r="C2398" i="5" s="1"/>
  <c r="C2407" i="5" s="1"/>
  <c r="C2416" i="5" s="1"/>
  <c r="C2425" i="5" s="1"/>
  <c r="C2434" i="5" s="1"/>
  <c r="C2443" i="5" s="1"/>
  <c r="C2452" i="5" s="1"/>
  <c r="C2461" i="5" s="1"/>
  <c r="C2470" i="5" s="1"/>
  <c r="C2479" i="5" s="1"/>
  <c r="C2488" i="5" s="1"/>
  <c r="C2497" i="5" s="1"/>
  <c r="C2506" i="5" s="1"/>
  <c r="C2515" i="5" s="1"/>
  <c r="C2524" i="5" s="1"/>
  <c r="C2533" i="5" s="1"/>
  <c r="C2542" i="5" s="1"/>
  <c r="C2551" i="5" s="1"/>
  <c r="C2560" i="5" s="1"/>
  <c r="C2569" i="5" s="1"/>
  <c r="C2578" i="5" s="1"/>
  <c r="C2587" i="5" s="1"/>
  <c r="C2596" i="5" s="1"/>
  <c r="C2605" i="5" s="1"/>
  <c r="C2614" i="5" s="1"/>
  <c r="C2623" i="5" s="1"/>
  <c r="C2632" i="5" s="1"/>
  <c r="C2641" i="5" s="1"/>
  <c r="C2650" i="5" s="1"/>
  <c r="C2659" i="5" s="1"/>
  <c r="C2668" i="5" s="1"/>
  <c r="C2677" i="5" s="1"/>
  <c r="C2686" i="5" s="1"/>
  <c r="C2695" i="5" s="1"/>
  <c r="C2704" i="5" s="1"/>
  <c r="C2713" i="5" s="1"/>
  <c r="C2722" i="5" s="1"/>
  <c r="C2731" i="5" s="1"/>
  <c r="C2740" i="5" s="1"/>
  <c r="C2749" i="5" s="1"/>
  <c r="C2758" i="5" s="1"/>
  <c r="C2767" i="5" s="1"/>
  <c r="C2776" i="5" s="1"/>
  <c r="C2785" i="5" s="1"/>
  <c r="C2794" i="5" s="1"/>
  <c r="C2803" i="5" s="1"/>
  <c r="C2812" i="5" s="1"/>
  <c r="C1905" i="5"/>
  <c r="C1914" i="5" s="1"/>
  <c r="C1923" i="5" s="1"/>
  <c r="C1932" i="5" s="1"/>
  <c r="C1941" i="5" s="1"/>
  <c r="C1950" i="5" s="1"/>
  <c r="C1959" i="5" s="1"/>
  <c r="C1968" i="5" s="1"/>
  <c r="C1977" i="5" s="1"/>
  <c r="C1986" i="5"/>
  <c r="C1995" i="5" s="1"/>
  <c r="C2004" i="5" s="1"/>
  <c r="C2013" i="5" s="1"/>
  <c r="C2022" i="5" s="1"/>
  <c r="C2031" i="5" s="1"/>
  <c r="C2040" i="5" s="1"/>
  <c r="C2049" i="5" s="1"/>
  <c r="C2058" i="5" s="1"/>
  <c r="C2067" i="5" s="1"/>
  <c r="C2076" i="5" s="1"/>
  <c r="C2085" i="5" s="1"/>
  <c r="C2094" i="5" s="1"/>
  <c r="C2103" i="5" s="1"/>
  <c r="C2112" i="5" s="1"/>
  <c r="C2121" i="5" s="1"/>
  <c r="C2130" i="5" s="1"/>
  <c r="C2139" i="5" s="1"/>
  <c r="C2148" i="5" s="1"/>
  <c r="C2157" i="5" s="1"/>
  <c r="C2166" i="5" s="1"/>
  <c r="C2175" i="5" s="1"/>
  <c r="C2184" i="5" s="1"/>
  <c r="C2193" i="5" s="1"/>
  <c r="C2202" i="5" s="1"/>
  <c r="C2211" i="5" s="1"/>
  <c r="C2220" i="5" s="1"/>
  <c r="C2229" i="5" s="1"/>
  <c r="C2238" i="5" s="1"/>
  <c r="C2247" i="5" s="1"/>
  <c r="C2256" i="5" s="1"/>
  <c r="C2265" i="5" s="1"/>
  <c r="C2274" i="5" s="1"/>
  <c r="C2283" i="5" s="1"/>
  <c r="C2292" i="5" s="1"/>
  <c r="C2301" i="5" s="1"/>
  <c r="C2310" i="5" s="1"/>
  <c r="C2319" i="5" s="1"/>
  <c r="C2328" i="5" s="1"/>
  <c r="C2337" i="5" s="1"/>
  <c r="C2346" i="5" s="1"/>
  <c r="C2355" i="5" s="1"/>
  <c r="C2364" i="5" s="1"/>
  <c r="C2373" i="5" s="1"/>
  <c r="C2382" i="5" s="1"/>
  <c r="C2391" i="5" s="1"/>
  <c r="C2400" i="5" s="1"/>
  <c r="C2409" i="5" s="1"/>
  <c r="C2418" i="5" s="1"/>
  <c r="C2427" i="5" s="1"/>
  <c r="C2436" i="5" s="1"/>
  <c r="C2445" i="5" s="1"/>
  <c r="C2454" i="5" s="1"/>
  <c r="C2463" i="5" s="1"/>
  <c r="C2472" i="5" s="1"/>
  <c r="C2481" i="5" s="1"/>
  <c r="C2490" i="5" s="1"/>
  <c r="C2499" i="5" s="1"/>
  <c r="C2508" i="5" s="1"/>
  <c r="C2517" i="5" s="1"/>
  <c r="C2526" i="5" s="1"/>
  <c r="C2535" i="5" s="1"/>
  <c r="C2544" i="5" s="1"/>
  <c r="C2553" i="5" s="1"/>
  <c r="C2562" i="5" s="1"/>
  <c r="C2571" i="5" s="1"/>
  <c r="C2580" i="5" s="1"/>
  <c r="C2589" i="5" s="1"/>
  <c r="C2598" i="5" s="1"/>
  <c r="C2607" i="5" s="1"/>
  <c r="C2616" i="5" s="1"/>
  <c r="C2625" i="5" s="1"/>
  <c r="C2634" i="5" s="1"/>
  <c r="C2643" i="5" s="1"/>
  <c r="C2652" i="5" s="1"/>
  <c r="C2661" i="5" s="1"/>
  <c r="C2670" i="5" s="1"/>
  <c r="C2679" i="5" s="1"/>
  <c r="C2688" i="5" s="1"/>
  <c r="C2697" i="5" s="1"/>
  <c r="C2706" i="5" s="1"/>
  <c r="C2715" i="5" s="1"/>
  <c r="C2724" i="5" s="1"/>
  <c r="C2733" i="5" s="1"/>
  <c r="C2742" i="5" s="1"/>
  <c r="C2751" i="5" s="1"/>
  <c r="C2760" i="5" s="1"/>
  <c r="C2769" i="5" s="1"/>
  <c r="C2778" i="5" s="1"/>
  <c r="C2787" i="5" s="1"/>
  <c r="C2796" i="5" s="1"/>
  <c r="C2805" i="5" s="1"/>
  <c r="C2814" i="5" s="1"/>
  <c r="H1964" i="5"/>
  <c r="H1962" i="5"/>
  <c r="H1948" i="5"/>
  <c r="H1946" i="5"/>
  <c r="H1932" i="5"/>
  <c r="H1930" i="5"/>
  <c r="H1916" i="5"/>
  <c r="H1914" i="5"/>
  <c r="H1897" i="5"/>
  <c r="G1897" i="5"/>
  <c r="G1892" i="5"/>
  <c r="H1892" i="5"/>
  <c r="H1890" i="5"/>
  <c r="H1881" i="5"/>
  <c r="G1881" i="5"/>
  <c r="G1876" i="5"/>
  <c r="H1876" i="5"/>
  <c r="H1874" i="5"/>
  <c r="H1865" i="5"/>
  <c r="G1865" i="5"/>
  <c r="G1860" i="5"/>
  <c r="H1860" i="5"/>
  <c r="H1858" i="5"/>
  <c r="H1849" i="5"/>
  <c r="G1849" i="5"/>
  <c r="G1844" i="5"/>
  <c r="H1844" i="5"/>
  <c r="H1842" i="5"/>
  <c r="H1833" i="5"/>
  <c r="G1833" i="5"/>
  <c r="G1828" i="5"/>
  <c r="H1828" i="5"/>
  <c r="H1826" i="5"/>
  <c r="H1817" i="5"/>
  <c r="G1817" i="5"/>
  <c r="G1812" i="5"/>
  <c r="H1812" i="5"/>
  <c r="H1810" i="5"/>
  <c r="H1801" i="5"/>
  <c r="G1801" i="5"/>
  <c r="G1796" i="5"/>
  <c r="H1796" i="5"/>
  <c r="H1794" i="5"/>
  <c r="H1785" i="5"/>
  <c r="G1785" i="5"/>
  <c r="G1780" i="5"/>
  <c r="H1780" i="5"/>
  <c r="H1778" i="5"/>
  <c r="H1769" i="5"/>
  <c r="G1769" i="5"/>
  <c r="G1764" i="5"/>
  <c r="H1764" i="5"/>
  <c r="H1762" i="5"/>
  <c r="H1753" i="5"/>
  <c r="G1753" i="5"/>
  <c r="G1748" i="5"/>
  <c r="H1748" i="5"/>
  <c r="H1746" i="5"/>
  <c r="H1737" i="5"/>
  <c r="G1737" i="5"/>
  <c r="G1732" i="5"/>
  <c r="H1732" i="5"/>
  <c r="H1730" i="5"/>
  <c r="H1721" i="5"/>
  <c r="G1721" i="5"/>
  <c r="G1716" i="5"/>
  <c r="H1716" i="5"/>
  <c r="H1714" i="5"/>
  <c r="H1705" i="5"/>
  <c r="G1705" i="5"/>
  <c r="G1700" i="5"/>
  <c r="H1700" i="5"/>
  <c r="H1698" i="5"/>
  <c r="H1689" i="5"/>
  <c r="G1689" i="5"/>
  <c r="G1684" i="5"/>
  <c r="H1684" i="5"/>
  <c r="H1682" i="5"/>
  <c r="G1666" i="5"/>
  <c r="H1666" i="5"/>
  <c r="H1661" i="5"/>
  <c r="G1661" i="5"/>
  <c r="G1648" i="5"/>
  <c r="H1648" i="5"/>
  <c r="G1634" i="5"/>
  <c r="H1634" i="5"/>
  <c r="G1604" i="5"/>
  <c r="H1604" i="5"/>
  <c r="H1593" i="5"/>
  <c r="G1593" i="5"/>
  <c r="G1572" i="5"/>
  <c r="H1572" i="5"/>
  <c r="H1901" i="5"/>
  <c r="G1901" i="5"/>
  <c r="G1896" i="5"/>
  <c r="H1896" i="5"/>
  <c r="H1885" i="5"/>
  <c r="G1885" i="5"/>
  <c r="G1880" i="5"/>
  <c r="H1880" i="5"/>
  <c r="H1869" i="5"/>
  <c r="G1869" i="5"/>
  <c r="G1864" i="5"/>
  <c r="H1864" i="5"/>
  <c r="H1853" i="5"/>
  <c r="G1853" i="5"/>
  <c r="G1848" i="5"/>
  <c r="H1848" i="5"/>
  <c r="H1837" i="5"/>
  <c r="G1837" i="5"/>
  <c r="G1832" i="5"/>
  <c r="H1832" i="5"/>
  <c r="H1821" i="5"/>
  <c r="G1821" i="5"/>
  <c r="G1816" i="5"/>
  <c r="H1816" i="5"/>
  <c r="H1805" i="5"/>
  <c r="G1805" i="5"/>
  <c r="G1800" i="5"/>
  <c r="H1800" i="5"/>
  <c r="H1789" i="5"/>
  <c r="G1789" i="5"/>
  <c r="G1784" i="5"/>
  <c r="H1784" i="5"/>
  <c r="H1773" i="5"/>
  <c r="G1773" i="5"/>
  <c r="G1768" i="5"/>
  <c r="H1768" i="5"/>
  <c r="H1757" i="5"/>
  <c r="G1757" i="5"/>
  <c r="G1752" i="5"/>
  <c r="H1752" i="5"/>
  <c r="H1741" i="5"/>
  <c r="G1741" i="5"/>
  <c r="G1736" i="5"/>
  <c r="H1736" i="5"/>
  <c r="H1725" i="5"/>
  <c r="G1725" i="5"/>
  <c r="G1720" i="5"/>
  <c r="H1720" i="5"/>
  <c r="H1709" i="5"/>
  <c r="G1709" i="5"/>
  <c r="G1704" i="5"/>
  <c r="H1704" i="5"/>
  <c r="H1693" i="5"/>
  <c r="G1693" i="5"/>
  <c r="G1688" i="5"/>
  <c r="H1688" i="5"/>
  <c r="H1677" i="5"/>
  <c r="G1677" i="5"/>
  <c r="G1672" i="5"/>
  <c r="H1672" i="5"/>
  <c r="G1658" i="5"/>
  <c r="H1658" i="5"/>
  <c r="H1653" i="5"/>
  <c r="G1653" i="5"/>
  <c r="G1640" i="5"/>
  <c r="H1640" i="5"/>
  <c r="C1909" i="5"/>
  <c r="C1918" i="5" s="1"/>
  <c r="C1927" i="5" s="1"/>
  <c r="C1936" i="5" s="1"/>
  <c r="C1945" i="5" s="1"/>
  <c r="C1954" i="5" s="1"/>
  <c r="C1963" i="5" s="1"/>
  <c r="C1972" i="5" s="1"/>
  <c r="C1981" i="5" s="1"/>
  <c r="C1990" i="5"/>
  <c r="C1999" i="5" s="1"/>
  <c r="C2008" i="5" s="1"/>
  <c r="C2017" i="5" s="1"/>
  <c r="C2026" i="5" s="1"/>
  <c r="C2035" i="5" s="1"/>
  <c r="C2044" i="5" s="1"/>
  <c r="C2053" i="5" s="1"/>
  <c r="C2062" i="5" s="1"/>
  <c r="C2071" i="5" s="1"/>
  <c r="C2080" i="5" s="1"/>
  <c r="C2089" i="5" s="1"/>
  <c r="C2098" i="5" s="1"/>
  <c r="C2107" i="5" s="1"/>
  <c r="C2116" i="5" s="1"/>
  <c r="C2125" i="5" s="1"/>
  <c r="C2134" i="5" s="1"/>
  <c r="C2143" i="5" s="1"/>
  <c r="C2152" i="5" s="1"/>
  <c r="C2161" i="5" s="1"/>
  <c r="C2170" i="5" s="1"/>
  <c r="C2179" i="5" s="1"/>
  <c r="C2188" i="5" s="1"/>
  <c r="C2197" i="5" s="1"/>
  <c r="C2206" i="5" s="1"/>
  <c r="C2215" i="5" s="1"/>
  <c r="C2224" i="5" s="1"/>
  <c r="C2233" i="5" s="1"/>
  <c r="C2242" i="5" s="1"/>
  <c r="C2251" i="5" s="1"/>
  <c r="C2260" i="5" s="1"/>
  <c r="C2269" i="5" s="1"/>
  <c r="C2278" i="5" s="1"/>
  <c r="C2287" i="5" s="1"/>
  <c r="C2296" i="5" s="1"/>
  <c r="C2305" i="5" s="1"/>
  <c r="C2314" i="5" s="1"/>
  <c r="C2323" i="5" s="1"/>
  <c r="C2332" i="5" s="1"/>
  <c r="C2341" i="5" s="1"/>
  <c r="C2350" i="5" s="1"/>
  <c r="C2359" i="5" s="1"/>
  <c r="C2368" i="5" s="1"/>
  <c r="C2377" i="5" s="1"/>
  <c r="C2386" i="5" s="1"/>
  <c r="C2395" i="5" s="1"/>
  <c r="C2404" i="5" s="1"/>
  <c r="C2413" i="5" s="1"/>
  <c r="C2422" i="5" s="1"/>
  <c r="C2431" i="5" s="1"/>
  <c r="C2440" i="5" s="1"/>
  <c r="C2449" i="5" s="1"/>
  <c r="C2458" i="5" s="1"/>
  <c r="C2467" i="5" s="1"/>
  <c r="C2476" i="5" s="1"/>
  <c r="C2485" i="5" s="1"/>
  <c r="C2494" i="5" s="1"/>
  <c r="C2503" i="5" s="1"/>
  <c r="C2512" i="5" s="1"/>
  <c r="C2521" i="5" s="1"/>
  <c r="C2530" i="5" s="1"/>
  <c r="C2539" i="5" s="1"/>
  <c r="C2548" i="5" s="1"/>
  <c r="C2557" i="5" s="1"/>
  <c r="C2566" i="5" s="1"/>
  <c r="C2575" i="5" s="1"/>
  <c r="C2584" i="5" s="1"/>
  <c r="C2593" i="5" s="1"/>
  <c r="C2602" i="5" s="1"/>
  <c r="C2611" i="5" s="1"/>
  <c r="C2620" i="5" s="1"/>
  <c r="C2629" i="5" s="1"/>
  <c r="C2638" i="5" s="1"/>
  <c r="C2647" i="5" s="1"/>
  <c r="C2656" i="5" s="1"/>
  <c r="C2665" i="5" s="1"/>
  <c r="C2674" i="5" s="1"/>
  <c r="C2683" i="5" s="1"/>
  <c r="C2692" i="5" s="1"/>
  <c r="C2701" i="5" s="1"/>
  <c r="C2710" i="5" s="1"/>
  <c r="C2719" i="5" s="1"/>
  <c r="C2728" i="5" s="1"/>
  <c r="C2737" i="5" s="1"/>
  <c r="C2746" i="5" s="1"/>
  <c r="C2755" i="5" s="1"/>
  <c r="C2764" i="5" s="1"/>
  <c r="C2773" i="5" s="1"/>
  <c r="C2782" i="5" s="1"/>
  <c r="C2791" i="5" s="1"/>
  <c r="C2800" i="5" s="1"/>
  <c r="C2809" i="5" s="1"/>
  <c r="C2818" i="5" s="1"/>
  <c r="G609" i="5"/>
  <c r="H609" i="5"/>
  <c r="G596" i="5"/>
  <c r="H596" i="5"/>
  <c r="G589" i="5"/>
  <c r="H589" i="5"/>
  <c r="G582" i="5"/>
  <c r="H582" i="5"/>
  <c r="G579" i="5"/>
  <c r="H579" i="5"/>
  <c r="G574" i="5"/>
  <c r="H574" i="5"/>
  <c r="G571" i="5"/>
  <c r="H571" i="5"/>
  <c r="G564" i="5"/>
  <c r="H564" i="5"/>
  <c r="G561" i="5"/>
  <c r="H561" i="5"/>
  <c r="G556" i="5"/>
  <c r="H556" i="5"/>
  <c r="G553" i="5"/>
  <c r="H553" i="5"/>
  <c r="G546" i="5"/>
  <c r="H546" i="5"/>
  <c r="G543" i="5"/>
  <c r="H543" i="5"/>
  <c r="G538" i="5"/>
  <c r="H538" i="5"/>
  <c r="G535" i="5"/>
  <c r="H535" i="5"/>
  <c r="C1904" i="5"/>
  <c r="C1913" i="5" s="1"/>
  <c r="C1922" i="5" s="1"/>
  <c r="C1931" i="5" s="1"/>
  <c r="C1940" i="5" s="1"/>
  <c r="C1949" i="5" s="1"/>
  <c r="C1958" i="5" s="1"/>
  <c r="C1967" i="5" s="1"/>
  <c r="C1976" i="5" s="1"/>
  <c r="C1985" i="5"/>
  <c r="C1994" i="5" s="1"/>
  <c r="C2003" i="5" s="1"/>
  <c r="C2012" i="5" s="1"/>
  <c r="C2021" i="5" s="1"/>
  <c r="C2030" i="5" s="1"/>
  <c r="C2039" i="5" s="1"/>
  <c r="C2048" i="5" s="1"/>
  <c r="C2057" i="5" s="1"/>
  <c r="C2066" i="5" s="1"/>
  <c r="C2075" i="5" s="1"/>
  <c r="C2084" i="5" s="1"/>
  <c r="C2093" i="5" s="1"/>
  <c r="C2102" i="5" s="1"/>
  <c r="C2111" i="5" s="1"/>
  <c r="C2120" i="5" s="1"/>
  <c r="C2129" i="5" s="1"/>
  <c r="C2138" i="5" s="1"/>
  <c r="C2147" i="5" s="1"/>
  <c r="C2156" i="5" s="1"/>
  <c r="C2165" i="5" s="1"/>
  <c r="C2174" i="5" s="1"/>
  <c r="C2183" i="5" s="1"/>
  <c r="C2192" i="5" s="1"/>
  <c r="C2201" i="5" s="1"/>
  <c r="C2210" i="5" s="1"/>
  <c r="C2219" i="5" s="1"/>
  <c r="C2228" i="5" s="1"/>
  <c r="C2237" i="5" s="1"/>
  <c r="C2246" i="5" s="1"/>
  <c r="C2255" i="5" s="1"/>
  <c r="C2264" i="5" s="1"/>
  <c r="C2273" i="5" s="1"/>
  <c r="C2282" i="5" s="1"/>
  <c r="C2291" i="5" s="1"/>
  <c r="C2300" i="5" s="1"/>
  <c r="C2309" i="5" s="1"/>
  <c r="C2318" i="5" s="1"/>
  <c r="C2327" i="5" s="1"/>
  <c r="C2336" i="5" s="1"/>
  <c r="C2345" i="5" s="1"/>
  <c r="C2354" i="5" s="1"/>
  <c r="C2363" i="5" s="1"/>
  <c r="C2372" i="5" s="1"/>
  <c r="C2381" i="5" s="1"/>
  <c r="C2390" i="5" s="1"/>
  <c r="C2399" i="5" s="1"/>
  <c r="C2408" i="5" s="1"/>
  <c r="C2417" i="5" s="1"/>
  <c r="C2426" i="5" s="1"/>
  <c r="C2435" i="5" s="1"/>
  <c r="C2444" i="5" s="1"/>
  <c r="C2453" i="5" s="1"/>
  <c r="C2462" i="5" s="1"/>
  <c r="C2471" i="5" s="1"/>
  <c r="C2480" i="5" s="1"/>
  <c r="C2489" i="5" s="1"/>
  <c r="C2498" i="5" s="1"/>
  <c r="C2507" i="5" s="1"/>
  <c r="C2516" i="5" s="1"/>
  <c r="C2525" i="5" s="1"/>
  <c r="C2534" i="5" s="1"/>
  <c r="C2543" i="5" s="1"/>
  <c r="C2552" i="5" s="1"/>
  <c r="C2561" i="5" s="1"/>
  <c r="C2570" i="5" s="1"/>
  <c r="C2579" i="5" s="1"/>
  <c r="C2588" i="5" s="1"/>
  <c r="C2597" i="5" s="1"/>
  <c r="C2606" i="5" s="1"/>
  <c r="C2615" i="5" s="1"/>
  <c r="C2624" i="5" s="1"/>
  <c r="C2633" i="5" s="1"/>
  <c r="C2642" i="5" s="1"/>
  <c r="C2651" i="5" s="1"/>
  <c r="C2660" i="5" s="1"/>
  <c r="C2669" i="5" s="1"/>
  <c r="C2678" i="5" s="1"/>
  <c r="C2687" i="5" s="1"/>
  <c r="C2696" i="5" s="1"/>
  <c r="C2705" i="5" s="1"/>
  <c r="C2714" i="5" s="1"/>
  <c r="C2723" i="5" s="1"/>
  <c r="C2732" i="5" s="1"/>
  <c r="C2741" i="5" s="1"/>
  <c r="C2750" i="5" s="1"/>
  <c r="C2759" i="5" s="1"/>
  <c r="C2768" i="5" s="1"/>
  <c r="C2777" i="5" s="1"/>
  <c r="C2786" i="5" s="1"/>
  <c r="C2795" i="5" s="1"/>
  <c r="C2804" i="5" s="1"/>
  <c r="C2813" i="5" s="1"/>
  <c r="C1902" i="5"/>
  <c r="C1911" i="5" s="1"/>
  <c r="C1920" i="5" s="1"/>
  <c r="C1929" i="5" s="1"/>
  <c r="C1938" i="5" s="1"/>
  <c r="C1947" i="5" s="1"/>
  <c r="C1956" i="5" s="1"/>
  <c r="C1965" i="5" s="1"/>
  <c r="C1974" i="5" s="1"/>
  <c r="C1983" i="5"/>
  <c r="C1992" i="5" s="1"/>
  <c r="C2001" i="5" s="1"/>
  <c r="C2010" i="5" s="1"/>
  <c r="C2019" i="5" s="1"/>
  <c r="C2028" i="5" s="1"/>
  <c r="C2037" i="5" s="1"/>
  <c r="C2046" i="5" s="1"/>
  <c r="C2055" i="5" s="1"/>
  <c r="C2064" i="5" s="1"/>
  <c r="C2073" i="5" s="1"/>
  <c r="C2082" i="5" s="1"/>
  <c r="C2091" i="5" s="1"/>
  <c r="C2100" i="5" s="1"/>
  <c r="C2109" i="5" s="1"/>
  <c r="C2118" i="5" s="1"/>
  <c r="C2127" i="5" s="1"/>
  <c r="C2136" i="5" s="1"/>
  <c r="C2145" i="5" s="1"/>
  <c r="C2154" i="5" s="1"/>
  <c r="C2163" i="5" s="1"/>
  <c r="C2172" i="5" s="1"/>
  <c r="C2181" i="5" s="1"/>
  <c r="C2190" i="5" s="1"/>
  <c r="C2199" i="5" s="1"/>
  <c r="C2208" i="5" s="1"/>
  <c r="C2217" i="5" s="1"/>
  <c r="C2226" i="5" s="1"/>
  <c r="C2235" i="5" s="1"/>
  <c r="C2244" i="5" s="1"/>
  <c r="C2253" i="5" s="1"/>
  <c r="C2262" i="5" s="1"/>
  <c r="C2271" i="5" s="1"/>
  <c r="C2280" i="5" s="1"/>
  <c r="C2289" i="5" s="1"/>
  <c r="C2298" i="5" s="1"/>
  <c r="C2307" i="5" s="1"/>
  <c r="C2316" i="5" s="1"/>
  <c r="C2325" i="5" s="1"/>
  <c r="C2334" i="5" s="1"/>
  <c r="C2343" i="5" s="1"/>
  <c r="C2352" i="5" s="1"/>
  <c r="C2361" i="5" s="1"/>
  <c r="C2370" i="5" s="1"/>
  <c r="C2379" i="5" s="1"/>
  <c r="C2388" i="5" s="1"/>
  <c r="C2397" i="5" s="1"/>
  <c r="C2406" i="5" s="1"/>
  <c r="C2415" i="5" s="1"/>
  <c r="C2424" i="5" s="1"/>
  <c r="C2433" i="5" s="1"/>
  <c r="C2442" i="5" s="1"/>
  <c r="C2451" i="5" s="1"/>
  <c r="C2460" i="5" s="1"/>
  <c r="C2469" i="5" s="1"/>
  <c r="C2478" i="5" s="1"/>
  <c r="C2487" i="5" s="1"/>
  <c r="C2496" i="5" s="1"/>
  <c r="C2505" i="5" s="1"/>
  <c r="C2514" i="5" s="1"/>
  <c r="C2523" i="5" s="1"/>
  <c r="C2532" i="5" s="1"/>
  <c r="C2541" i="5" s="1"/>
  <c r="C2550" i="5" s="1"/>
  <c r="C2559" i="5" s="1"/>
  <c r="C2568" i="5" s="1"/>
  <c r="C2577" i="5" s="1"/>
  <c r="C2586" i="5" s="1"/>
  <c r="C2595" i="5" s="1"/>
  <c r="C2604" i="5" s="1"/>
  <c r="C2613" i="5" s="1"/>
  <c r="C2622" i="5" s="1"/>
  <c r="C2631" i="5" s="1"/>
  <c r="C2640" i="5" s="1"/>
  <c r="C2649" i="5" s="1"/>
  <c r="C2658" i="5" s="1"/>
  <c r="C2667" i="5" s="1"/>
  <c r="C2676" i="5" s="1"/>
  <c r="C2685" i="5" s="1"/>
  <c r="C2694" i="5" s="1"/>
  <c r="C2703" i="5" s="1"/>
  <c r="C2712" i="5" s="1"/>
  <c r="C2721" i="5" s="1"/>
  <c r="C2730" i="5" s="1"/>
  <c r="C2739" i="5" s="1"/>
  <c r="C2748" i="5" s="1"/>
  <c r="C2757" i="5" s="1"/>
  <c r="C2766" i="5" s="1"/>
  <c r="C2775" i="5" s="1"/>
  <c r="C2784" i="5" s="1"/>
  <c r="C2793" i="5" s="1"/>
  <c r="C2802" i="5" s="1"/>
  <c r="C2811" i="5" s="1"/>
  <c r="G2315" i="5"/>
  <c r="H2310" i="5"/>
  <c r="G2307" i="5"/>
  <c r="H2302" i="5"/>
  <c r="G2299" i="5"/>
  <c r="H2294" i="5"/>
  <c r="G2291" i="5"/>
  <c r="H2286" i="5"/>
  <c r="G2283" i="5"/>
  <c r="H2278" i="5"/>
  <c r="G2275" i="5"/>
  <c r="H2270" i="5"/>
  <c r="G2267" i="5"/>
  <c r="H2262" i="5"/>
  <c r="G2259" i="5"/>
  <c r="H2254" i="5"/>
  <c r="G2251" i="5"/>
  <c r="H2246" i="5"/>
  <c r="G2243" i="5"/>
  <c r="H2238" i="5"/>
  <c r="G2235" i="5"/>
  <c r="H2230" i="5"/>
  <c r="G2227" i="5"/>
  <c r="H2222" i="5"/>
  <c r="G2219" i="5"/>
  <c r="H2214" i="5"/>
  <c r="G2211" i="5"/>
  <c r="H2206" i="5"/>
  <c r="G2203" i="5"/>
  <c r="H2198" i="5"/>
  <c r="G2195" i="5"/>
  <c r="H2190" i="5"/>
  <c r="G2187" i="5"/>
  <c r="H2182" i="5"/>
  <c r="G2179" i="5"/>
  <c r="H2174" i="5"/>
  <c r="G2171" i="5"/>
  <c r="H2166" i="5"/>
  <c r="G2163" i="5"/>
  <c r="H2158" i="5"/>
  <c r="G2155" i="5"/>
  <c r="H2150" i="5"/>
  <c r="G2147" i="5"/>
  <c r="H2142" i="5"/>
  <c r="G2139" i="5"/>
  <c r="H2134" i="5"/>
  <c r="G2131" i="5"/>
  <c r="H2126" i="5"/>
  <c r="G2123" i="5"/>
  <c r="H2116" i="5"/>
  <c r="H2114" i="5"/>
  <c r="H2100" i="5"/>
  <c r="H2098" i="5"/>
  <c r="H2084" i="5"/>
  <c r="H2082" i="5"/>
  <c r="H2068" i="5"/>
  <c r="H2066" i="5"/>
  <c r="H2052" i="5"/>
  <c r="H2050" i="5"/>
  <c r="H2036" i="5"/>
  <c r="H2034" i="5"/>
  <c r="H2020" i="5"/>
  <c r="H2018" i="5"/>
  <c r="H2004" i="5"/>
  <c r="H2002" i="5"/>
  <c r="H1988" i="5"/>
  <c r="H1986" i="5"/>
  <c r="H1972" i="5"/>
  <c r="H1970" i="5"/>
  <c r="H1956" i="5"/>
  <c r="H1954" i="5"/>
  <c r="H1940" i="5"/>
  <c r="H1938" i="5"/>
  <c r="H1924" i="5"/>
  <c r="H1922" i="5"/>
  <c r="H1908" i="5"/>
  <c r="H1906" i="5"/>
  <c r="G1900" i="5"/>
  <c r="H1900" i="5"/>
  <c r="H1898" i="5"/>
  <c r="H1889" i="5"/>
  <c r="G1889" i="5"/>
  <c r="G1884" i="5"/>
  <c r="H1884" i="5"/>
  <c r="H1882" i="5"/>
  <c r="H1873" i="5"/>
  <c r="G1873" i="5"/>
  <c r="G1868" i="5"/>
  <c r="H1868" i="5"/>
  <c r="H1866" i="5"/>
  <c r="H1857" i="5"/>
  <c r="G1857" i="5"/>
  <c r="G1852" i="5"/>
  <c r="H1852" i="5"/>
  <c r="H1850" i="5"/>
  <c r="H1841" i="5"/>
  <c r="G1841" i="5"/>
  <c r="G1836" i="5"/>
  <c r="H1836" i="5"/>
  <c r="H1834" i="5"/>
  <c r="H1825" i="5"/>
  <c r="G1825" i="5"/>
  <c r="G1820" i="5"/>
  <c r="H1820" i="5"/>
  <c r="H1818" i="5"/>
  <c r="H1809" i="5"/>
  <c r="G1809" i="5"/>
  <c r="G1804" i="5"/>
  <c r="H1804" i="5"/>
  <c r="H1802" i="5"/>
  <c r="H1793" i="5"/>
  <c r="G1793" i="5"/>
  <c r="G1788" i="5"/>
  <c r="H1788" i="5"/>
  <c r="H1786" i="5"/>
  <c r="H1777" i="5"/>
  <c r="G1777" i="5"/>
  <c r="G1772" i="5"/>
  <c r="H1772" i="5"/>
  <c r="H1770" i="5"/>
  <c r="H1761" i="5"/>
  <c r="G1761" i="5"/>
  <c r="G1756" i="5"/>
  <c r="H1756" i="5"/>
  <c r="H1754" i="5"/>
  <c r="H1745" i="5"/>
  <c r="G1745" i="5"/>
  <c r="G1740" i="5"/>
  <c r="H1740" i="5"/>
  <c r="H1738" i="5"/>
  <c r="H1729" i="5"/>
  <c r="G1729" i="5"/>
  <c r="G1724" i="5"/>
  <c r="H1724" i="5"/>
  <c r="H1722" i="5"/>
  <c r="H1713" i="5"/>
  <c r="G1713" i="5"/>
  <c r="G1708" i="5"/>
  <c r="H1708" i="5"/>
  <c r="H1706" i="5"/>
  <c r="H1697" i="5"/>
  <c r="G1697" i="5"/>
  <c r="G1692" i="5"/>
  <c r="H1692" i="5"/>
  <c r="H1690" i="5"/>
  <c r="H1681" i="5"/>
  <c r="G1681" i="5"/>
  <c r="G1676" i="5"/>
  <c r="H1676" i="5"/>
  <c r="H1674" i="5"/>
  <c r="G1664" i="5"/>
  <c r="H1664" i="5"/>
  <c r="G1650" i="5"/>
  <c r="H1650" i="5"/>
  <c r="H1645" i="5"/>
  <c r="G1645" i="5"/>
  <c r="G1632" i="5"/>
  <c r="H1632" i="5"/>
  <c r="H1621" i="5"/>
  <c r="G1621" i="5"/>
  <c r="G1610" i="5"/>
  <c r="H1610" i="5"/>
  <c r="C1901" i="5"/>
  <c r="C1910" i="5" s="1"/>
  <c r="C1919" i="5" s="1"/>
  <c r="C1928" i="5" s="1"/>
  <c r="C1937" i="5" s="1"/>
  <c r="C1946" i="5" s="1"/>
  <c r="C1955" i="5" s="1"/>
  <c r="C1964" i="5" s="1"/>
  <c r="C1973" i="5" s="1"/>
  <c r="C1982" i="5"/>
  <c r="C1991" i="5" s="1"/>
  <c r="C2000" i="5" s="1"/>
  <c r="C2009" i="5" s="1"/>
  <c r="C2018" i="5" s="1"/>
  <c r="C2027" i="5" s="1"/>
  <c r="C2036" i="5" s="1"/>
  <c r="C2045" i="5" s="1"/>
  <c r="C2054" i="5" s="1"/>
  <c r="C2063" i="5" s="1"/>
  <c r="C2072" i="5" s="1"/>
  <c r="C2081" i="5" s="1"/>
  <c r="C2090" i="5" s="1"/>
  <c r="C2099" i="5" s="1"/>
  <c r="C2108" i="5" s="1"/>
  <c r="C2117" i="5" s="1"/>
  <c r="C2126" i="5" s="1"/>
  <c r="C2135" i="5" s="1"/>
  <c r="C2144" i="5" s="1"/>
  <c r="C2153" i="5" s="1"/>
  <c r="C2162" i="5" s="1"/>
  <c r="C2171" i="5" s="1"/>
  <c r="C2180" i="5" s="1"/>
  <c r="C2189" i="5" s="1"/>
  <c r="C2198" i="5" s="1"/>
  <c r="C2207" i="5" s="1"/>
  <c r="C2216" i="5" s="1"/>
  <c r="C2225" i="5" s="1"/>
  <c r="C2234" i="5" s="1"/>
  <c r="C2243" i="5" s="1"/>
  <c r="C2252" i="5" s="1"/>
  <c r="C2261" i="5" s="1"/>
  <c r="C2270" i="5" s="1"/>
  <c r="C2279" i="5" s="1"/>
  <c r="C2288" i="5" s="1"/>
  <c r="C2297" i="5" s="1"/>
  <c r="C2306" i="5" s="1"/>
  <c r="C2315" i="5" s="1"/>
  <c r="C2324" i="5" s="1"/>
  <c r="C2333" i="5" s="1"/>
  <c r="C2342" i="5" s="1"/>
  <c r="C2351" i="5" s="1"/>
  <c r="C2360" i="5" s="1"/>
  <c r="C2369" i="5" s="1"/>
  <c r="C2378" i="5" s="1"/>
  <c r="C2387" i="5" s="1"/>
  <c r="C2396" i="5" s="1"/>
  <c r="C2405" i="5" s="1"/>
  <c r="C2414" i="5" s="1"/>
  <c r="C2423" i="5" s="1"/>
  <c r="C2432" i="5" s="1"/>
  <c r="C2441" i="5" s="1"/>
  <c r="C2450" i="5" s="1"/>
  <c r="C2459" i="5" s="1"/>
  <c r="C2468" i="5" s="1"/>
  <c r="C2477" i="5" s="1"/>
  <c r="C2486" i="5" s="1"/>
  <c r="C2495" i="5" s="1"/>
  <c r="C2504" i="5" s="1"/>
  <c r="C2513" i="5" s="1"/>
  <c r="C2522" i="5" s="1"/>
  <c r="C2531" i="5" s="1"/>
  <c r="C2540" i="5" s="1"/>
  <c r="C2549" i="5" s="1"/>
  <c r="C2558" i="5" s="1"/>
  <c r="C2567" i="5" s="1"/>
  <c r="C2576" i="5" s="1"/>
  <c r="C2585" i="5" s="1"/>
  <c r="C2594" i="5" s="1"/>
  <c r="C2603" i="5" s="1"/>
  <c r="C2612" i="5" s="1"/>
  <c r="C2621" i="5" s="1"/>
  <c r="C2630" i="5" s="1"/>
  <c r="C2639" i="5" s="1"/>
  <c r="C2648" i="5" s="1"/>
  <c r="C2657" i="5" s="1"/>
  <c r="C2666" i="5" s="1"/>
  <c r="C2675" i="5" s="1"/>
  <c r="C2684" i="5" s="1"/>
  <c r="C2693" i="5" s="1"/>
  <c r="C2702" i="5" s="1"/>
  <c r="C2711" i="5" s="1"/>
  <c r="C2720" i="5" s="1"/>
  <c r="C2729" i="5" s="1"/>
  <c r="C2738" i="5" s="1"/>
  <c r="C2747" i="5" s="1"/>
  <c r="C2756" i="5" s="1"/>
  <c r="C2765" i="5" s="1"/>
  <c r="C2774" i="5" s="1"/>
  <c r="C2783" i="5" s="1"/>
  <c r="C2792" i="5" s="1"/>
  <c r="C2801" i="5" s="1"/>
  <c r="C2810" i="5" s="1"/>
  <c r="G61" i="5"/>
  <c r="H61" i="5"/>
  <c r="G57" i="5"/>
  <c r="H57" i="5"/>
  <c r="G53" i="5"/>
  <c r="H53" i="5"/>
  <c r="G49" i="5"/>
  <c r="H49" i="5"/>
  <c r="G45" i="5"/>
  <c r="H45" i="5"/>
  <c r="G41" i="5"/>
  <c r="H41" i="5"/>
  <c r="G37" i="5"/>
  <c r="H37" i="5"/>
  <c r="G33" i="5"/>
  <c r="H33" i="5"/>
  <c r="G29" i="5"/>
  <c r="H29" i="5"/>
  <c r="G23" i="5"/>
  <c r="H23" i="5"/>
  <c r="H10" i="5"/>
  <c r="G10" i="5"/>
  <c r="G1673" i="5"/>
  <c r="H1668" i="5"/>
  <c r="G1665" i="5"/>
  <c r="H1660" i="5"/>
  <c r="G1657" i="5"/>
  <c r="H1652" i="5"/>
  <c r="G1649" i="5"/>
  <c r="H1644" i="5"/>
  <c r="G1641" i="5"/>
  <c r="H1636" i="5"/>
  <c r="G1633" i="5"/>
  <c r="H1626" i="5"/>
  <c r="G1624" i="5"/>
  <c r="H1624" i="5"/>
  <c r="H1620" i="5"/>
  <c r="H1613" i="5"/>
  <c r="G1613" i="5"/>
  <c r="G1609" i="5"/>
  <c r="G1596" i="5"/>
  <c r="H1596" i="5"/>
  <c r="H1585" i="5"/>
  <c r="G1585" i="5"/>
  <c r="G1564" i="5"/>
  <c r="H1564" i="5"/>
  <c r="G1616" i="5"/>
  <c r="H1616" i="5"/>
  <c r="H1605" i="5"/>
  <c r="G1605" i="5"/>
  <c r="G1588" i="5"/>
  <c r="H1588" i="5"/>
  <c r="H1577" i="5"/>
  <c r="G1577" i="5"/>
  <c r="C1908" i="5"/>
  <c r="C1917" i="5" s="1"/>
  <c r="C1926" i="5" s="1"/>
  <c r="C1935" i="5" s="1"/>
  <c r="C1944" i="5" s="1"/>
  <c r="C1953" i="5" s="1"/>
  <c r="C1962" i="5" s="1"/>
  <c r="C1971" i="5" s="1"/>
  <c r="C1980" i="5" s="1"/>
  <c r="C1989" i="5"/>
  <c r="C1998" i="5" s="1"/>
  <c r="C2007" i="5" s="1"/>
  <c r="C2016" i="5" s="1"/>
  <c r="C2025" i="5" s="1"/>
  <c r="C2034" i="5" s="1"/>
  <c r="C2043" i="5" s="1"/>
  <c r="C2052" i="5" s="1"/>
  <c r="C2061" i="5" s="1"/>
  <c r="C2070" i="5" s="1"/>
  <c r="C2079" i="5" s="1"/>
  <c r="C2088" i="5" s="1"/>
  <c r="C2097" i="5" s="1"/>
  <c r="C2106" i="5" s="1"/>
  <c r="C2115" i="5" s="1"/>
  <c r="C2124" i="5" s="1"/>
  <c r="C2133" i="5" s="1"/>
  <c r="C2142" i="5" s="1"/>
  <c r="C2151" i="5" s="1"/>
  <c r="C2160" i="5" s="1"/>
  <c r="C2169" i="5" s="1"/>
  <c r="C2178" i="5" s="1"/>
  <c r="C2187" i="5" s="1"/>
  <c r="C2196" i="5" s="1"/>
  <c r="C2205" i="5" s="1"/>
  <c r="C2214" i="5" s="1"/>
  <c r="C2223" i="5" s="1"/>
  <c r="C2232" i="5" s="1"/>
  <c r="C2241" i="5" s="1"/>
  <c r="C2250" i="5" s="1"/>
  <c r="C2259" i="5" s="1"/>
  <c r="C2268" i="5" s="1"/>
  <c r="C2277" i="5" s="1"/>
  <c r="C2286" i="5" s="1"/>
  <c r="C2295" i="5" s="1"/>
  <c r="C2304" i="5" s="1"/>
  <c r="C2313" i="5" s="1"/>
  <c r="C2322" i="5" s="1"/>
  <c r="C2331" i="5" s="1"/>
  <c r="C2340" i="5" s="1"/>
  <c r="C2349" i="5" s="1"/>
  <c r="C2358" i="5" s="1"/>
  <c r="C2367" i="5" s="1"/>
  <c r="C2376" i="5" s="1"/>
  <c r="C2385" i="5" s="1"/>
  <c r="C2394" i="5" s="1"/>
  <c r="C2403" i="5" s="1"/>
  <c r="C2412" i="5" s="1"/>
  <c r="C2421" i="5" s="1"/>
  <c r="C2430" i="5" s="1"/>
  <c r="C2439" i="5" s="1"/>
  <c r="C2448" i="5" s="1"/>
  <c r="C2457" i="5" s="1"/>
  <c r="C2466" i="5" s="1"/>
  <c r="C2475" i="5" s="1"/>
  <c r="C2484" i="5" s="1"/>
  <c r="C2493" i="5" s="1"/>
  <c r="C2502" i="5" s="1"/>
  <c r="C2511" i="5" s="1"/>
  <c r="C2520" i="5" s="1"/>
  <c r="C2529" i="5" s="1"/>
  <c r="C2538" i="5" s="1"/>
  <c r="C2547" i="5" s="1"/>
  <c r="C2556" i="5" s="1"/>
  <c r="C2565" i="5" s="1"/>
  <c r="C2574" i="5" s="1"/>
  <c r="C2583" i="5" s="1"/>
  <c r="C2592" i="5" s="1"/>
  <c r="C2601" i="5" s="1"/>
  <c r="C2610" i="5" s="1"/>
  <c r="C2619" i="5" s="1"/>
  <c r="C2628" i="5" s="1"/>
  <c r="C2637" i="5" s="1"/>
  <c r="C2646" i="5" s="1"/>
  <c r="C2655" i="5" s="1"/>
  <c r="C2664" i="5" s="1"/>
  <c r="C2673" i="5" s="1"/>
  <c r="C2682" i="5" s="1"/>
  <c r="C2691" i="5" s="1"/>
  <c r="C2700" i="5" s="1"/>
  <c r="C2709" i="5" s="1"/>
  <c r="C2718" i="5" s="1"/>
  <c r="C2727" i="5" s="1"/>
  <c r="C2736" i="5" s="1"/>
  <c r="C2745" i="5" s="1"/>
  <c r="C2754" i="5" s="1"/>
  <c r="C2763" i="5" s="1"/>
  <c r="C2772" i="5" s="1"/>
  <c r="C2781" i="5" s="1"/>
  <c r="C2790" i="5" s="1"/>
  <c r="C2799" i="5" s="1"/>
  <c r="C2808" i="5" s="1"/>
  <c r="C2817" i="5" s="1"/>
  <c r="C1906" i="5"/>
  <c r="C1915" i="5" s="1"/>
  <c r="C1924" i="5" s="1"/>
  <c r="C1933" i="5" s="1"/>
  <c r="C1942" i="5" s="1"/>
  <c r="C1951" i="5" s="1"/>
  <c r="C1960" i="5" s="1"/>
  <c r="C1969" i="5" s="1"/>
  <c r="C1978" i="5" s="1"/>
  <c r="C1987" i="5"/>
  <c r="C1996" i="5" s="1"/>
  <c r="C2005" i="5" s="1"/>
  <c r="C2014" i="5" s="1"/>
  <c r="C2023" i="5" s="1"/>
  <c r="C2032" i="5" s="1"/>
  <c r="C2041" i="5" s="1"/>
  <c r="C2050" i="5" s="1"/>
  <c r="C2059" i="5" s="1"/>
  <c r="C2068" i="5" s="1"/>
  <c r="C2077" i="5" s="1"/>
  <c r="C2086" i="5" s="1"/>
  <c r="C2095" i="5" s="1"/>
  <c r="C2104" i="5" s="1"/>
  <c r="C2113" i="5" s="1"/>
  <c r="C2122" i="5" s="1"/>
  <c r="C2131" i="5" s="1"/>
  <c r="C2140" i="5" s="1"/>
  <c r="C2149" i="5" s="1"/>
  <c r="C2158" i="5" s="1"/>
  <c r="C2167" i="5" s="1"/>
  <c r="C2176" i="5" s="1"/>
  <c r="C2185" i="5" s="1"/>
  <c r="C2194" i="5" s="1"/>
  <c r="C2203" i="5" s="1"/>
  <c r="C2212" i="5" s="1"/>
  <c r="C2221" i="5" s="1"/>
  <c r="C2230" i="5" s="1"/>
  <c r="C2239" i="5" s="1"/>
  <c r="C2248" i="5" s="1"/>
  <c r="C2257" i="5" s="1"/>
  <c r="C2266" i="5" s="1"/>
  <c r="C2275" i="5" s="1"/>
  <c r="C2284" i="5" s="1"/>
  <c r="C2293" i="5" s="1"/>
  <c r="C2302" i="5" s="1"/>
  <c r="C2311" i="5" s="1"/>
  <c r="C2320" i="5" s="1"/>
  <c r="C2329" i="5" s="1"/>
  <c r="C2338" i="5" s="1"/>
  <c r="C2347" i="5" s="1"/>
  <c r="C2356" i="5" s="1"/>
  <c r="C2365" i="5" s="1"/>
  <c r="C2374" i="5" s="1"/>
  <c r="C2383" i="5" s="1"/>
  <c r="C2392" i="5" s="1"/>
  <c r="C2401" i="5" s="1"/>
  <c r="C2410" i="5" s="1"/>
  <c r="C2419" i="5" s="1"/>
  <c r="C2428" i="5" s="1"/>
  <c r="C2437" i="5" s="1"/>
  <c r="C2446" i="5" s="1"/>
  <c r="C2455" i="5" s="1"/>
  <c r="C2464" i="5" s="1"/>
  <c r="C2473" i="5" s="1"/>
  <c r="C2482" i="5" s="1"/>
  <c r="C2491" i="5" s="1"/>
  <c r="C2500" i="5" s="1"/>
  <c r="C2509" i="5" s="1"/>
  <c r="C2518" i="5" s="1"/>
  <c r="C2527" i="5" s="1"/>
  <c r="C2536" i="5" s="1"/>
  <c r="C2545" i="5" s="1"/>
  <c r="C2554" i="5" s="1"/>
  <c r="C2563" i="5" s="1"/>
  <c r="C2572" i="5" s="1"/>
  <c r="C2581" i="5" s="1"/>
  <c r="C2590" i="5" s="1"/>
  <c r="C2599" i="5" s="1"/>
  <c r="C2608" i="5" s="1"/>
  <c r="C2617" i="5" s="1"/>
  <c r="C2626" i="5" s="1"/>
  <c r="C2635" i="5" s="1"/>
  <c r="C2644" i="5" s="1"/>
  <c r="C2653" i="5" s="1"/>
  <c r="C2662" i="5" s="1"/>
  <c r="C2671" i="5" s="1"/>
  <c r="C2680" i="5" s="1"/>
  <c r="C2689" i="5" s="1"/>
  <c r="C2698" i="5" s="1"/>
  <c r="C2707" i="5" s="1"/>
  <c r="C2716" i="5" s="1"/>
  <c r="C2725" i="5" s="1"/>
  <c r="C2734" i="5" s="1"/>
  <c r="C2743" i="5" s="1"/>
  <c r="C2752" i="5" s="1"/>
  <c r="C2761" i="5" s="1"/>
  <c r="C2770" i="5" s="1"/>
  <c r="C2779" i="5" s="1"/>
  <c r="C2788" i="5" s="1"/>
  <c r="C2797" i="5" s="1"/>
  <c r="C2806" i="5" s="1"/>
  <c r="C2815" i="5" s="1"/>
  <c r="H1629" i="5"/>
  <c r="G1629" i="5"/>
  <c r="G1608" i="5"/>
  <c r="H1608" i="5"/>
  <c r="G1580" i="5"/>
  <c r="H1580" i="5"/>
  <c r="H1569" i="5"/>
  <c r="G1569" i="5"/>
  <c r="G1600" i="5"/>
  <c r="H1600" i="5"/>
  <c r="G1584" i="5"/>
  <c r="H1584" i="5"/>
  <c r="G1568" i="5"/>
  <c r="H1568" i="5"/>
  <c r="G1561" i="5"/>
  <c r="H1561" i="5"/>
  <c r="G1557" i="5"/>
  <c r="H1557" i="5"/>
  <c r="G1553" i="5"/>
  <c r="H1553" i="5"/>
  <c r="G1549" i="5"/>
  <c r="H1549" i="5"/>
  <c r="G1545" i="5"/>
  <c r="H1545" i="5"/>
  <c r="G1541" i="5"/>
  <c r="H1541" i="5"/>
  <c r="G1537" i="5"/>
  <c r="H1537" i="5"/>
  <c r="G1533" i="5"/>
  <c r="H1533" i="5"/>
  <c r="G1529" i="5"/>
  <c r="H1529" i="5"/>
  <c r="G1525" i="5"/>
  <c r="H1525" i="5"/>
  <c r="G1521" i="5"/>
  <c r="H1521" i="5"/>
  <c r="G1517" i="5"/>
  <c r="H1517" i="5"/>
  <c r="G1513" i="5"/>
  <c r="H1513" i="5"/>
  <c r="G1509" i="5"/>
  <c r="H1509" i="5"/>
  <c r="G1505" i="5"/>
  <c r="H1505" i="5"/>
  <c r="G1501" i="5"/>
  <c r="H1501" i="5"/>
  <c r="G1497" i="5"/>
  <c r="H1497" i="5"/>
  <c r="G1493" i="5"/>
  <c r="H1493" i="5"/>
  <c r="G1489" i="5"/>
  <c r="H1489" i="5"/>
  <c r="G1485" i="5"/>
  <c r="H1485" i="5"/>
  <c r="G1481" i="5"/>
  <c r="H1481" i="5"/>
  <c r="G1477" i="5"/>
  <c r="H1477" i="5"/>
  <c r="G1473" i="5"/>
  <c r="H1473" i="5"/>
  <c r="G1469" i="5"/>
  <c r="H1469" i="5"/>
  <c r="G1465" i="5"/>
  <c r="H1465" i="5"/>
  <c r="G1461" i="5"/>
  <c r="H1461" i="5"/>
  <c r="G1457" i="5"/>
  <c r="H1457" i="5"/>
  <c r="G1453" i="5"/>
  <c r="H1453" i="5"/>
  <c r="G1449" i="5"/>
  <c r="H1449" i="5"/>
  <c r="G1445" i="5"/>
  <c r="H1445" i="5"/>
  <c r="G1441" i="5"/>
  <c r="H1441" i="5"/>
  <c r="G1437" i="5"/>
  <c r="H1437" i="5"/>
  <c r="G1433" i="5"/>
  <c r="H1433" i="5"/>
  <c r="G1429" i="5"/>
  <c r="H1429" i="5"/>
  <c r="G1425" i="5"/>
  <c r="H1425" i="5"/>
  <c r="G1421" i="5"/>
  <c r="H1421" i="5"/>
  <c r="G1417" i="5"/>
  <c r="H1417" i="5"/>
  <c r="G1413" i="5"/>
  <c r="H1413" i="5"/>
  <c r="G1409" i="5"/>
  <c r="H1409" i="5"/>
  <c r="G1405" i="5"/>
  <c r="H1405" i="5"/>
  <c r="G1401" i="5"/>
  <c r="H1401" i="5"/>
  <c r="G1592" i="5"/>
  <c r="H1592" i="5"/>
  <c r="G1576" i="5"/>
  <c r="H1576" i="5"/>
  <c r="G756" i="5"/>
  <c r="H756" i="5"/>
  <c r="G708" i="5"/>
  <c r="H708" i="5"/>
  <c r="H1560" i="5"/>
  <c r="H1556" i="5"/>
  <c r="H1552" i="5"/>
  <c r="H1548" i="5"/>
  <c r="H1544" i="5"/>
  <c r="H1540" i="5"/>
  <c r="H1536" i="5"/>
  <c r="H1532" i="5"/>
  <c r="H1528" i="5"/>
  <c r="H1524" i="5"/>
  <c r="H1520" i="5"/>
  <c r="H1516" i="5"/>
  <c r="H1512" i="5"/>
  <c r="H1508" i="5"/>
  <c r="H1504" i="5"/>
  <c r="H1500" i="5"/>
  <c r="H1496" i="5"/>
  <c r="H1492" i="5"/>
  <c r="H1488" i="5"/>
  <c r="H1484" i="5"/>
  <c r="H1480" i="5"/>
  <c r="H1476" i="5"/>
  <c r="H1472" i="5"/>
  <c r="H1468" i="5"/>
  <c r="H1464" i="5"/>
  <c r="H1460" i="5"/>
  <c r="H1456" i="5"/>
  <c r="H1452" i="5"/>
  <c r="H1448" i="5"/>
  <c r="H1444" i="5"/>
  <c r="H1440" i="5"/>
  <c r="H1436" i="5"/>
  <c r="H1432" i="5"/>
  <c r="H1428" i="5"/>
  <c r="H1424" i="5"/>
  <c r="H1420" i="5"/>
  <c r="H1416" i="5"/>
  <c r="H1412" i="5"/>
  <c r="H1408" i="5"/>
  <c r="H1404" i="5"/>
  <c r="H1400" i="5"/>
  <c r="G1086" i="5"/>
  <c r="H1086" i="5"/>
  <c r="G740" i="5"/>
  <c r="H740" i="5"/>
  <c r="G660" i="5"/>
  <c r="H660" i="5"/>
  <c r="G1398" i="5"/>
  <c r="G1396" i="5"/>
  <c r="G1394" i="5"/>
  <c r="G1392" i="5"/>
  <c r="G1390" i="5"/>
  <c r="G1388" i="5"/>
  <c r="G1386" i="5"/>
  <c r="G1384" i="5"/>
  <c r="G1382" i="5"/>
  <c r="G1380" i="5"/>
  <c r="G1378" i="5"/>
  <c r="G1376" i="5"/>
  <c r="G1374" i="5"/>
  <c r="G1372" i="5"/>
  <c r="G1370" i="5"/>
  <c r="G1368" i="5"/>
  <c r="G1366" i="5"/>
  <c r="G1364" i="5"/>
  <c r="G1362" i="5"/>
  <c r="G1360" i="5"/>
  <c r="G1358" i="5"/>
  <c r="G1356" i="5"/>
  <c r="G1354" i="5"/>
  <c r="G1352" i="5"/>
  <c r="G1350" i="5"/>
  <c r="G1348" i="5"/>
  <c r="G1346" i="5"/>
  <c r="G1344" i="5"/>
  <c r="G1342" i="5"/>
  <c r="G1340" i="5"/>
  <c r="G1338" i="5"/>
  <c r="G1336" i="5"/>
  <c r="G1334" i="5"/>
  <c r="G1332" i="5"/>
  <c r="G1330" i="5"/>
  <c r="G1328" i="5"/>
  <c r="G1326" i="5"/>
  <c r="G1324" i="5"/>
  <c r="G1322" i="5"/>
  <c r="G1320" i="5"/>
  <c r="G1318" i="5"/>
  <c r="G1316" i="5"/>
  <c r="G1314" i="5"/>
  <c r="G1312" i="5"/>
  <c r="G1310" i="5"/>
  <c r="G1308" i="5"/>
  <c r="G1306" i="5"/>
  <c r="G1304" i="5"/>
  <c r="G1302" i="5"/>
  <c r="G1300" i="5"/>
  <c r="G1298" i="5"/>
  <c r="G1296" i="5"/>
  <c r="G1294" i="5"/>
  <c r="G1292" i="5"/>
  <c r="G1290" i="5"/>
  <c r="G1288" i="5"/>
  <c r="G1286" i="5"/>
  <c r="G1284" i="5"/>
  <c r="G1282" i="5"/>
  <c r="G1280" i="5"/>
  <c r="G1278" i="5"/>
  <c r="G1276" i="5"/>
  <c r="G1274" i="5"/>
  <c r="G1272" i="5"/>
  <c r="G1270" i="5"/>
  <c r="G1268" i="5"/>
  <c r="G1266" i="5"/>
  <c r="G1264" i="5"/>
  <c r="G1262" i="5"/>
  <c r="G1260" i="5"/>
  <c r="G1258" i="5"/>
  <c r="G1256" i="5"/>
  <c r="G1254" i="5"/>
  <c r="G1252" i="5"/>
  <c r="G1250" i="5"/>
  <c r="G1248" i="5"/>
  <c r="G1246" i="5"/>
  <c r="G1244" i="5"/>
  <c r="G1242" i="5"/>
  <c r="G1240" i="5"/>
  <c r="G1238" i="5"/>
  <c r="G1236" i="5"/>
  <c r="G1234" i="5"/>
  <c r="G1232" i="5"/>
  <c r="G1230" i="5"/>
  <c r="G1228" i="5"/>
  <c r="G1226" i="5"/>
  <c r="G1224" i="5"/>
  <c r="G1222" i="5"/>
  <c r="G1220" i="5"/>
  <c r="G1218" i="5"/>
  <c r="G1216" i="5"/>
  <c r="G1214" i="5"/>
  <c r="G1212" i="5"/>
  <c r="G1210" i="5"/>
  <c r="G1208" i="5"/>
  <c r="G1206" i="5"/>
  <c r="G1090" i="5"/>
  <c r="H1090" i="5"/>
  <c r="G724" i="5"/>
  <c r="H724" i="5"/>
  <c r="G692" i="5"/>
  <c r="H692" i="5"/>
  <c r="G772" i="5"/>
  <c r="H772" i="5"/>
  <c r="G676" i="5"/>
  <c r="H676" i="5"/>
  <c r="G1081" i="5"/>
  <c r="H1081" i="5"/>
  <c r="G1079" i="5"/>
  <c r="H1079" i="5"/>
  <c r="G1077" i="5"/>
  <c r="H1077" i="5"/>
  <c r="G1075" i="5"/>
  <c r="H1075" i="5"/>
  <c r="G1073" i="5"/>
  <c r="H1073" i="5"/>
  <c r="G1071" i="5"/>
  <c r="H1071" i="5"/>
  <c r="G1069" i="5"/>
  <c r="H1069" i="5"/>
  <c r="G1067" i="5"/>
  <c r="H1067" i="5"/>
  <c r="G1065" i="5"/>
  <c r="H1065" i="5"/>
  <c r="G1063" i="5"/>
  <c r="H1063" i="5"/>
  <c r="G1061" i="5"/>
  <c r="H1061" i="5"/>
  <c r="G1059" i="5"/>
  <c r="H1059" i="5"/>
  <c r="G1057" i="5"/>
  <c r="H1057" i="5"/>
  <c r="G1055" i="5"/>
  <c r="H1055" i="5"/>
  <c r="G1053" i="5"/>
  <c r="H1053" i="5"/>
  <c r="G1051" i="5"/>
  <c r="H1051" i="5"/>
  <c r="G1049" i="5"/>
  <c r="H1049" i="5"/>
  <c r="G1047" i="5"/>
  <c r="H1047" i="5"/>
  <c r="G1045" i="5"/>
  <c r="H1045" i="5"/>
  <c r="G1043" i="5"/>
  <c r="H1043" i="5"/>
  <c r="G1041" i="5"/>
  <c r="H1041" i="5"/>
  <c r="G1039" i="5"/>
  <c r="H1039" i="5"/>
  <c r="G1037" i="5"/>
  <c r="H1037" i="5"/>
  <c r="G1035" i="5"/>
  <c r="H1035" i="5"/>
  <c r="G1033" i="5"/>
  <c r="H1033" i="5"/>
  <c r="G1031" i="5"/>
  <c r="H1031" i="5"/>
  <c r="G1029" i="5"/>
  <c r="H1029" i="5"/>
  <c r="G1027" i="5"/>
  <c r="H1027" i="5"/>
  <c r="G1025" i="5"/>
  <c r="H1025" i="5"/>
  <c r="G1023" i="5"/>
  <c r="H1023" i="5"/>
  <c r="G1021" i="5"/>
  <c r="H1021" i="5"/>
  <c r="G1019" i="5"/>
  <c r="H1019" i="5"/>
  <c r="G1017" i="5"/>
  <c r="H1017" i="5"/>
  <c r="G1015" i="5"/>
  <c r="H1015" i="5"/>
  <c r="G1013" i="5"/>
  <c r="H1013" i="5"/>
  <c r="G1011" i="5"/>
  <c r="H1011" i="5"/>
  <c r="G1009" i="5"/>
  <c r="H1009" i="5"/>
  <c r="G1007" i="5"/>
  <c r="H1007" i="5"/>
  <c r="G1005" i="5"/>
  <c r="H1005" i="5"/>
  <c r="G1003" i="5"/>
  <c r="H1003" i="5"/>
  <c r="G1001" i="5"/>
  <c r="H1001" i="5"/>
  <c r="G999" i="5"/>
  <c r="H999" i="5"/>
  <c r="G997" i="5"/>
  <c r="H997" i="5"/>
  <c r="G995" i="5"/>
  <c r="H995" i="5"/>
  <c r="G993" i="5"/>
  <c r="H993" i="5"/>
  <c r="G991" i="5"/>
  <c r="H991" i="5"/>
  <c r="G989" i="5"/>
  <c r="H989" i="5"/>
  <c r="G987" i="5"/>
  <c r="H987" i="5"/>
  <c r="G985" i="5"/>
  <c r="H985" i="5"/>
  <c r="G983" i="5"/>
  <c r="H983" i="5"/>
  <c r="G981" i="5"/>
  <c r="H981" i="5"/>
  <c r="G979" i="5"/>
  <c r="H979" i="5"/>
  <c r="G977" i="5"/>
  <c r="H977" i="5"/>
  <c r="G975" i="5"/>
  <c r="H975" i="5"/>
  <c r="G973" i="5"/>
  <c r="H973" i="5"/>
  <c r="G971" i="5"/>
  <c r="H971" i="5"/>
  <c r="G969" i="5"/>
  <c r="H969" i="5"/>
  <c r="G967" i="5"/>
  <c r="H967" i="5"/>
  <c r="G965" i="5"/>
  <c r="H965" i="5"/>
  <c r="G963" i="5"/>
  <c r="H963" i="5"/>
  <c r="G961" i="5"/>
  <c r="H961" i="5"/>
  <c r="G959" i="5"/>
  <c r="H959" i="5"/>
  <c r="G957" i="5"/>
  <c r="H957" i="5"/>
  <c r="G955" i="5"/>
  <c r="H955" i="5"/>
  <c r="G953" i="5"/>
  <c r="H953" i="5"/>
  <c r="G951" i="5"/>
  <c r="H951" i="5"/>
  <c r="G949" i="5"/>
  <c r="H949" i="5"/>
  <c r="G947" i="5"/>
  <c r="H947" i="5"/>
  <c r="G945" i="5"/>
  <c r="H945" i="5"/>
  <c r="G943" i="5"/>
  <c r="H943" i="5"/>
  <c r="G941" i="5"/>
  <c r="H941" i="5"/>
  <c r="G939" i="5"/>
  <c r="H939" i="5"/>
  <c r="G937" i="5"/>
  <c r="H937" i="5"/>
  <c r="G935" i="5"/>
  <c r="H935" i="5"/>
  <c r="G933" i="5"/>
  <c r="H933" i="5"/>
  <c r="G931" i="5"/>
  <c r="H931" i="5"/>
  <c r="G929" i="5"/>
  <c r="H929" i="5"/>
  <c r="G927" i="5"/>
  <c r="H927" i="5"/>
  <c r="G925" i="5"/>
  <c r="H925" i="5"/>
  <c r="G923" i="5"/>
  <c r="H923" i="5"/>
  <c r="G921" i="5"/>
  <c r="H921" i="5"/>
  <c r="G919" i="5"/>
  <c r="H919" i="5"/>
  <c r="G917" i="5"/>
  <c r="H917" i="5"/>
  <c r="G915" i="5"/>
  <c r="H915" i="5"/>
  <c r="G913" i="5"/>
  <c r="H913" i="5"/>
  <c r="G911" i="5"/>
  <c r="H911" i="5"/>
  <c r="G909" i="5"/>
  <c r="H909" i="5"/>
  <c r="G907" i="5"/>
  <c r="H907" i="5"/>
  <c r="G905" i="5"/>
  <c r="H905" i="5"/>
  <c r="G903" i="5"/>
  <c r="H903" i="5"/>
  <c r="G901" i="5"/>
  <c r="H901" i="5"/>
  <c r="G899" i="5"/>
  <c r="H899" i="5"/>
  <c r="G897" i="5"/>
  <c r="H897" i="5"/>
  <c r="G895" i="5"/>
  <c r="H895" i="5"/>
  <c r="G893" i="5"/>
  <c r="H893" i="5"/>
  <c r="G891" i="5"/>
  <c r="H891" i="5"/>
  <c r="G889" i="5"/>
  <c r="H889" i="5"/>
  <c r="G887" i="5"/>
  <c r="H887" i="5"/>
  <c r="G885" i="5"/>
  <c r="H885" i="5"/>
  <c r="G883" i="5"/>
  <c r="H883" i="5"/>
  <c r="G881" i="5"/>
  <c r="H881" i="5"/>
  <c r="G879" i="5"/>
  <c r="H879" i="5"/>
  <c r="G877" i="5"/>
  <c r="H877" i="5"/>
  <c r="G875" i="5"/>
  <c r="H875" i="5"/>
  <c r="G873" i="5"/>
  <c r="H873" i="5"/>
  <c r="G871" i="5"/>
  <c r="H871" i="5"/>
  <c r="G869" i="5"/>
  <c r="H869" i="5"/>
  <c r="G776" i="5"/>
  <c r="H776" i="5"/>
  <c r="G760" i="5"/>
  <c r="H760" i="5"/>
  <c r="G744" i="5"/>
  <c r="H744" i="5"/>
  <c r="G728" i="5"/>
  <c r="H728" i="5"/>
  <c r="G712" i="5"/>
  <c r="H712" i="5"/>
  <c r="G696" i="5"/>
  <c r="H696" i="5"/>
  <c r="G680" i="5"/>
  <c r="H680" i="5"/>
  <c r="G664" i="5"/>
  <c r="H664" i="5"/>
  <c r="G637" i="5"/>
  <c r="H637" i="5"/>
  <c r="G620" i="5"/>
  <c r="H620" i="5"/>
  <c r="G601" i="5"/>
  <c r="H601" i="5"/>
  <c r="H1089" i="5"/>
  <c r="H1085" i="5"/>
  <c r="G780" i="5"/>
  <c r="H780" i="5"/>
  <c r="G764" i="5"/>
  <c r="H764" i="5"/>
  <c r="G748" i="5"/>
  <c r="H748" i="5"/>
  <c r="G732" i="5"/>
  <c r="H732" i="5"/>
  <c r="G716" i="5"/>
  <c r="H716" i="5"/>
  <c r="G700" i="5"/>
  <c r="H700" i="5"/>
  <c r="G684" i="5"/>
  <c r="H684" i="5"/>
  <c r="G668" i="5"/>
  <c r="H668" i="5"/>
  <c r="G652" i="5"/>
  <c r="H652" i="5"/>
  <c r="G648" i="5"/>
  <c r="H648" i="5"/>
  <c r="G632" i="5"/>
  <c r="H632" i="5"/>
  <c r="G612" i="5"/>
  <c r="H612" i="5"/>
  <c r="G604" i="5"/>
  <c r="H604" i="5"/>
  <c r="G1082" i="5"/>
  <c r="H1082" i="5"/>
  <c r="G1080" i="5"/>
  <c r="H1080" i="5"/>
  <c r="G1078" i="5"/>
  <c r="H1078" i="5"/>
  <c r="G1076" i="5"/>
  <c r="H1076" i="5"/>
  <c r="G1074" i="5"/>
  <c r="H1074" i="5"/>
  <c r="G1072" i="5"/>
  <c r="H1072" i="5"/>
  <c r="G1070" i="5"/>
  <c r="H1070" i="5"/>
  <c r="G1068" i="5"/>
  <c r="H1068" i="5"/>
  <c r="G1066" i="5"/>
  <c r="H1066" i="5"/>
  <c r="G1064" i="5"/>
  <c r="H1064" i="5"/>
  <c r="G1062" i="5"/>
  <c r="H1062" i="5"/>
  <c r="G1060" i="5"/>
  <c r="H1060" i="5"/>
  <c r="G1058" i="5"/>
  <c r="H1058" i="5"/>
  <c r="G1056" i="5"/>
  <c r="H1056" i="5"/>
  <c r="G1054" i="5"/>
  <c r="H1054" i="5"/>
  <c r="G1052" i="5"/>
  <c r="H1052" i="5"/>
  <c r="G1050" i="5"/>
  <c r="H1050" i="5"/>
  <c r="G1048" i="5"/>
  <c r="H1048" i="5"/>
  <c r="G1046" i="5"/>
  <c r="H1046" i="5"/>
  <c r="G1044" i="5"/>
  <c r="H1044" i="5"/>
  <c r="G1042" i="5"/>
  <c r="H1042" i="5"/>
  <c r="G1040" i="5"/>
  <c r="H1040" i="5"/>
  <c r="G1038" i="5"/>
  <c r="H1038" i="5"/>
  <c r="G1036" i="5"/>
  <c r="H1036" i="5"/>
  <c r="G1034" i="5"/>
  <c r="H1034" i="5"/>
  <c r="G1032" i="5"/>
  <c r="H1032" i="5"/>
  <c r="G1030" i="5"/>
  <c r="H1030" i="5"/>
  <c r="G1028" i="5"/>
  <c r="H1028" i="5"/>
  <c r="G1026" i="5"/>
  <c r="H1026" i="5"/>
  <c r="G1024" i="5"/>
  <c r="H1024" i="5"/>
  <c r="G1022" i="5"/>
  <c r="H1022" i="5"/>
  <c r="G1020" i="5"/>
  <c r="H1020" i="5"/>
  <c r="G1018" i="5"/>
  <c r="H1018" i="5"/>
  <c r="G1016" i="5"/>
  <c r="H1016" i="5"/>
  <c r="G1014" i="5"/>
  <c r="H1014" i="5"/>
  <c r="G1012" i="5"/>
  <c r="H1012" i="5"/>
  <c r="G1010" i="5"/>
  <c r="H1010" i="5"/>
  <c r="G1008" i="5"/>
  <c r="H1008" i="5"/>
  <c r="G1006" i="5"/>
  <c r="H1006" i="5"/>
  <c r="G1004" i="5"/>
  <c r="H1004" i="5"/>
  <c r="G1002" i="5"/>
  <c r="H1002" i="5"/>
  <c r="G1000" i="5"/>
  <c r="H1000" i="5"/>
  <c r="G998" i="5"/>
  <c r="H998" i="5"/>
  <c r="G996" i="5"/>
  <c r="H996" i="5"/>
  <c r="G994" i="5"/>
  <c r="H994" i="5"/>
  <c r="G992" i="5"/>
  <c r="H992" i="5"/>
  <c r="G990" i="5"/>
  <c r="H990" i="5"/>
  <c r="G988" i="5"/>
  <c r="H988" i="5"/>
  <c r="G986" i="5"/>
  <c r="H986" i="5"/>
  <c r="G984" i="5"/>
  <c r="H984" i="5"/>
  <c r="G982" i="5"/>
  <c r="H982" i="5"/>
  <c r="G980" i="5"/>
  <c r="H980" i="5"/>
  <c r="G978" i="5"/>
  <c r="H978" i="5"/>
  <c r="G976" i="5"/>
  <c r="H976" i="5"/>
  <c r="G974" i="5"/>
  <c r="H974" i="5"/>
  <c r="G972" i="5"/>
  <c r="H972" i="5"/>
  <c r="G970" i="5"/>
  <c r="H970" i="5"/>
  <c r="G968" i="5"/>
  <c r="H968" i="5"/>
  <c r="G966" i="5"/>
  <c r="H966" i="5"/>
  <c r="G964" i="5"/>
  <c r="H964" i="5"/>
  <c r="G962" i="5"/>
  <c r="H962" i="5"/>
  <c r="G960" i="5"/>
  <c r="H960" i="5"/>
  <c r="G958" i="5"/>
  <c r="H958" i="5"/>
  <c r="G956" i="5"/>
  <c r="H956" i="5"/>
  <c r="G954" i="5"/>
  <c r="H954" i="5"/>
  <c r="G952" i="5"/>
  <c r="H952" i="5"/>
  <c r="G950" i="5"/>
  <c r="H950" i="5"/>
  <c r="G948" i="5"/>
  <c r="H948" i="5"/>
  <c r="G946" i="5"/>
  <c r="H946" i="5"/>
  <c r="G944" i="5"/>
  <c r="H944" i="5"/>
  <c r="G942" i="5"/>
  <c r="H942" i="5"/>
  <c r="G940" i="5"/>
  <c r="H940" i="5"/>
  <c r="G938" i="5"/>
  <c r="H938" i="5"/>
  <c r="G936" i="5"/>
  <c r="H936" i="5"/>
  <c r="G934" i="5"/>
  <c r="H934" i="5"/>
  <c r="G932" i="5"/>
  <c r="H932" i="5"/>
  <c r="G930" i="5"/>
  <c r="H930" i="5"/>
  <c r="G928" i="5"/>
  <c r="H928" i="5"/>
  <c r="G926" i="5"/>
  <c r="H926" i="5"/>
  <c r="G924" i="5"/>
  <c r="H924" i="5"/>
  <c r="G922" i="5"/>
  <c r="H922" i="5"/>
  <c r="G920" i="5"/>
  <c r="H920" i="5"/>
  <c r="G918" i="5"/>
  <c r="H918" i="5"/>
  <c r="G916" i="5"/>
  <c r="H916" i="5"/>
  <c r="G914" i="5"/>
  <c r="H914" i="5"/>
  <c r="G912" i="5"/>
  <c r="H912" i="5"/>
  <c r="G910" i="5"/>
  <c r="H910" i="5"/>
  <c r="G908" i="5"/>
  <c r="H908" i="5"/>
  <c r="G906" i="5"/>
  <c r="H906" i="5"/>
  <c r="G904" i="5"/>
  <c r="H904" i="5"/>
  <c r="G902" i="5"/>
  <c r="H902" i="5"/>
  <c r="G900" i="5"/>
  <c r="H900" i="5"/>
  <c r="G898" i="5"/>
  <c r="H898" i="5"/>
  <c r="G896" i="5"/>
  <c r="H896" i="5"/>
  <c r="G894" i="5"/>
  <c r="H894" i="5"/>
  <c r="G892" i="5"/>
  <c r="H892" i="5"/>
  <c r="G890" i="5"/>
  <c r="H890" i="5"/>
  <c r="G888" i="5"/>
  <c r="H888" i="5"/>
  <c r="G886" i="5"/>
  <c r="H886" i="5"/>
  <c r="G884" i="5"/>
  <c r="H884" i="5"/>
  <c r="G882" i="5"/>
  <c r="H882" i="5"/>
  <c r="G880" i="5"/>
  <c r="H880" i="5"/>
  <c r="G878" i="5"/>
  <c r="H878" i="5"/>
  <c r="G876" i="5"/>
  <c r="H876" i="5"/>
  <c r="G874" i="5"/>
  <c r="H874" i="5"/>
  <c r="G872" i="5"/>
  <c r="H872" i="5"/>
  <c r="G870" i="5"/>
  <c r="H870" i="5"/>
  <c r="G868" i="5"/>
  <c r="H868" i="5"/>
  <c r="G864" i="5"/>
  <c r="H864" i="5"/>
  <c r="G860" i="5"/>
  <c r="H860" i="5"/>
  <c r="G856" i="5"/>
  <c r="H856" i="5"/>
  <c r="G852" i="5"/>
  <c r="H852" i="5"/>
  <c r="G848" i="5"/>
  <c r="H848" i="5"/>
  <c r="G844" i="5"/>
  <c r="H844" i="5"/>
  <c r="G840" i="5"/>
  <c r="H840" i="5"/>
  <c r="G836" i="5"/>
  <c r="H836" i="5"/>
  <c r="G832" i="5"/>
  <c r="H832" i="5"/>
  <c r="G828" i="5"/>
  <c r="H828" i="5"/>
  <c r="G824" i="5"/>
  <c r="H824" i="5"/>
  <c r="G820" i="5"/>
  <c r="H820" i="5"/>
  <c r="G816" i="5"/>
  <c r="H816" i="5"/>
  <c r="G812" i="5"/>
  <c r="H812" i="5"/>
  <c r="G808" i="5"/>
  <c r="H808" i="5"/>
  <c r="G804" i="5"/>
  <c r="H804" i="5"/>
  <c r="G800" i="5"/>
  <c r="H800" i="5"/>
  <c r="G796" i="5"/>
  <c r="H796" i="5"/>
  <c r="G792" i="5"/>
  <c r="H792" i="5"/>
  <c r="G788" i="5"/>
  <c r="H788" i="5"/>
  <c r="G784" i="5"/>
  <c r="H784" i="5"/>
  <c r="G768" i="5"/>
  <c r="H768" i="5"/>
  <c r="G752" i="5"/>
  <c r="H752" i="5"/>
  <c r="G736" i="5"/>
  <c r="H736" i="5"/>
  <c r="G720" i="5"/>
  <c r="H720" i="5"/>
  <c r="G704" i="5"/>
  <c r="H704" i="5"/>
  <c r="G688" i="5"/>
  <c r="H688" i="5"/>
  <c r="G672" i="5"/>
  <c r="H672" i="5"/>
  <c r="G656" i="5"/>
  <c r="H656" i="5"/>
  <c r="G644" i="5"/>
  <c r="H644" i="5"/>
  <c r="G640" i="5"/>
  <c r="H640" i="5"/>
  <c r="G626" i="5"/>
  <c r="H626" i="5"/>
  <c r="G615" i="5"/>
  <c r="H615" i="5"/>
  <c r="G607" i="5"/>
  <c r="H607" i="5"/>
  <c r="G586" i="5"/>
  <c r="H586" i="5"/>
  <c r="G584" i="5"/>
  <c r="H584" i="5"/>
  <c r="G581" i="5"/>
  <c r="H581" i="5"/>
  <c r="G578" i="5"/>
  <c r="H578" i="5"/>
  <c r="G576" i="5"/>
  <c r="H576" i="5"/>
  <c r="G568" i="5"/>
  <c r="H568" i="5"/>
  <c r="G566" i="5"/>
  <c r="H566" i="5"/>
  <c r="G563" i="5"/>
  <c r="H563" i="5"/>
  <c r="G560" i="5"/>
  <c r="H560" i="5"/>
  <c r="G558" i="5"/>
  <c r="H558" i="5"/>
  <c r="G550" i="5"/>
  <c r="H550" i="5"/>
  <c r="G548" i="5"/>
  <c r="H548" i="5"/>
  <c r="G545" i="5"/>
  <c r="H545" i="5"/>
  <c r="G542" i="5"/>
  <c r="H542" i="5"/>
  <c r="G540" i="5"/>
  <c r="H540" i="5"/>
  <c r="G532" i="5"/>
  <c r="H532" i="5"/>
  <c r="G530" i="5"/>
  <c r="H530" i="5"/>
  <c r="H867" i="5"/>
  <c r="H863" i="5"/>
  <c r="H859" i="5"/>
  <c r="H855" i="5"/>
  <c r="H851" i="5"/>
  <c r="H847" i="5"/>
  <c r="H843" i="5"/>
  <c r="H839" i="5"/>
  <c r="H835" i="5"/>
  <c r="H831" i="5"/>
  <c r="H827" i="5"/>
  <c r="H823" i="5"/>
  <c r="H819" i="5"/>
  <c r="H815" i="5"/>
  <c r="H811" i="5"/>
  <c r="H807" i="5"/>
  <c r="H803" i="5"/>
  <c r="H799" i="5"/>
  <c r="H795" i="5"/>
  <c r="H791" i="5"/>
  <c r="H787" i="5"/>
  <c r="H783" i="5"/>
  <c r="H779" i="5"/>
  <c r="H775" i="5"/>
  <c r="H771" i="5"/>
  <c r="H767" i="5"/>
  <c r="H763" i="5"/>
  <c r="H759" i="5"/>
  <c r="H755" i="5"/>
  <c r="H751" i="5"/>
  <c r="H747" i="5"/>
  <c r="H743" i="5"/>
  <c r="H739" i="5"/>
  <c r="H735" i="5"/>
  <c r="H731" i="5"/>
  <c r="H727" i="5"/>
  <c r="H723" i="5"/>
  <c r="H719" i="5"/>
  <c r="H715" i="5"/>
  <c r="H711" i="5"/>
  <c r="H707" i="5"/>
  <c r="H703" i="5"/>
  <c r="H699" i="5"/>
  <c r="H695" i="5"/>
  <c r="H691" i="5"/>
  <c r="H687" i="5"/>
  <c r="H683" i="5"/>
  <c r="H679" i="5"/>
  <c r="H675" i="5"/>
  <c r="H671" i="5"/>
  <c r="H667" i="5"/>
  <c r="H663" i="5"/>
  <c r="H659" i="5"/>
  <c r="H655" i="5"/>
  <c r="H651" i="5"/>
  <c r="H647" i="5"/>
  <c r="H643" i="5"/>
  <c r="H639" i="5"/>
  <c r="H636" i="5"/>
  <c r="H634" i="5"/>
  <c r="H631" i="5"/>
  <c r="H628" i="5"/>
  <c r="H623" i="5"/>
  <c r="H617" i="5"/>
  <c r="H611" i="5"/>
  <c r="G588" i="5"/>
  <c r="H588" i="5"/>
  <c r="G583" i="5"/>
  <c r="H583" i="5"/>
  <c r="G580" i="5"/>
  <c r="H580" i="5"/>
  <c r="G573" i="5"/>
  <c r="H573" i="5"/>
  <c r="G570" i="5"/>
  <c r="H570" i="5"/>
  <c r="G565" i="5"/>
  <c r="H565" i="5"/>
  <c r="G562" i="5"/>
  <c r="H562" i="5"/>
  <c r="G555" i="5"/>
  <c r="H555" i="5"/>
  <c r="G552" i="5"/>
  <c r="H552" i="5"/>
  <c r="G547" i="5"/>
  <c r="H547" i="5"/>
  <c r="G544" i="5"/>
  <c r="H544" i="5"/>
  <c r="G537" i="5"/>
  <c r="H537" i="5"/>
  <c r="G534" i="5"/>
  <c r="H534" i="5"/>
  <c r="G529" i="5"/>
  <c r="H529" i="5"/>
  <c r="G295" i="5"/>
  <c r="H295" i="5"/>
  <c r="G279" i="5"/>
  <c r="H279" i="5"/>
  <c r="G590" i="5"/>
  <c r="H590" i="5"/>
  <c r="G587" i="5"/>
  <c r="H587" i="5"/>
  <c r="G585" i="5"/>
  <c r="H585" i="5"/>
  <c r="G577" i="5"/>
  <c r="H577" i="5"/>
  <c r="G575" i="5"/>
  <c r="H575" i="5"/>
  <c r="G572" i="5"/>
  <c r="H572" i="5"/>
  <c r="G569" i="5"/>
  <c r="H569" i="5"/>
  <c r="G567" i="5"/>
  <c r="H567" i="5"/>
  <c r="G559" i="5"/>
  <c r="H559" i="5"/>
  <c r="G557" i="5"/>
  <c r="H557" i="5"/>
  <c r="G554" i="5"/>
  <c r="H554" i="5"/>
  <c r="G551" i="5"/>
  <c r="H551" i="5"/>
  <c r="G549" i="5"/>
  <c r="H549" i="5"/>
  <c r="G541" i="5"/>
  <c r="H541" i="5"/>
  <c r="G539" i="5"/>
  <c r="H539" i="5"/>
  <c r="G536" i="5"/>
  <c r="H536" i="5"/>
  <c r="G533" i="5"/>
  <c r="H533" i="5"/>
  <c r="G531" i="5"/>
  <c r="H531" i="5"/>
  <c r="G291" i="5"/>
  <c r="H291" i="5"/>
  <c r="G275" i="5"/>
  <c r="H275" i="5"/>
  <c r="G287" i="5"/>
  <c r="H287" i="5"/>
  <c r="G271" i="5"/>
  <c r="H271" i="5"/>
  <c r="G299" i="5"/>
  <c r="H299" i="5"/>
  <c r="G283" i="5"/>
  <c r="H283" i="5"/>
  <c r="G86" i="5"/>
  <c r="H86" i="5"/>
  <c r="G77" i="5"/>
  <c r="H77" i="5"/>
  <c r="G85" i="5"/>
  <c r="H85" i="5"/>
  <c r="G81" i="5"/>
  <c r="H81" i="5"/>
  <c r="G65" i="5"/>
  <c r="H65" i="5"/>
  <c r="G25" i="5"/>
  <c r="H25" i="5"/>
  <c r="G13" i="5"/>
  <c r="H13" i="5"/>
  <c r="G11" i="5"/>
  <c r="H11" i="5"/>
  <c r="G69" i="5"/>
  <c r="H69" i="5"/>
  <c r="G59" i="5"/>
  <c r="H59" i="5"/>
  <c r="G55" i="5"/>
  <c r="H55" i="5"/>
  <c r="G51" i="5"/>
  <c r="H51" i="5"/>
  <c r="G47" i="5"/>
  <c r="H47" i="5"/>
  <c r="G43" i="5"/>
  <c r="H43" i="5"/>
  <c r="G39" i="5"/>
  <c r="H39" i="5"/>
  <c r="G35" i="5"/>
  <c r="H35" i="5"/>
  <c r="G31" i="5"/>
  <c r="H31" i="5"/>
  <c r="G27" i="5"/>
  <c r="H27" i="5"/>
  <c r="G19" i="5"/>
  <c r="H19" i="5"/>
  <c r="G17" i="5"/>
  <c r="H17" i="5"/>
  <c r="G15" i="5"/>
  <c r="H15" i="5"/>
  <c r="G73" i="5"/>
  <c r="H73" i="5"/>
  <c r="G21" i="5"/>
  <c r="H21" i="5"/>
  <c r="G8" i="5"/>
  <c r="H8" i="5"/>
  <c r="N3" i="5"/>
  <c r="H84" i="5"/>
  <c r="H80" i="5"/>
  <c r="H76" i="5"/>
  <c r="H72" i="5"/>
  <c r="H68" i="5"/>
  <c r="H64" i="5"/>
  <c r="G60" i="5"/>
  <c r="H60" i="5"/>
  <c r="G58" i="5"/>
  <c r="H58" i="5"/>
  <c r="G56" i="5"/>
  <c r="H56" i="5"/>
  <c r="G54" i="5"/>
  <c r="H54" i="5"/>
  <c r="G52" i="5"/>
  <c r="H52" i="5"/>
  <c r="G50" i="5"/>
  <c r="H50" i="5"/>
  <c r="G48" i="5"/>
  <c r="H48" i="5"/>
  <c r="G46" i="5"/>
  <c r="H46" i="5"/>
  <c r="G44" i="5"/>
  <c r="H44" i="5"/>
  <c r="G42" i="5"/>
  <c r="H42" i="5"/>
  <c r="G40" i="5"/>
  <c r="H40" i="5"/>
  <c r="G38" i="5"/>
  <c r="H38" i="5"/>
  <c r="G36" i="5"/>
  <c r="H36" i="5"/>
  <c r="G34" i="5"/>
  <c r="H34" i="5"/>
  <c r="G32" i="5"/>
  <c r="H32" i="5"/>
  <c r="G30" i="5"/>
  <c r="H30" i="5"/>
  <c r="G28" i="5"/>
  <c r="H28" i="5"/>
  <c r="G26" i="5"/>
  <c r="H26" i="5"/>
  <c r="G24" i="5"/>
  <c r="H24" i="5"/>
  <c r="G22" i="5"/>
  <c r="H22" i="5"/>
  <c r="G20" i="5"/>
  <c r="H20" i="5"/>
  <c r="G18" i="5"/>
  <c r="H18" i="5"/>
  <c r="G16" i="5"/>
  <c r="H16" i="5"/>
  <c r="G14" i="5"/>
  <c r="H14" i="5"/>
  <c r="G12" i="5"/>
  <c r="H12" i="5"/>
  <c r="G5" i="5"/>
  <c r="H5" i="5"/>
  <c r="G3" i="5"/>
  <c r="H3" i="5"/>
  <c r="N1" i="5"/>
  <c r="H2" i="5"/>
  <c r="N4" i="5" l="1"/>
  <c r="C2842" i="5"/>
  <c r="C2851" i="5" s="1"/>
  <c r="C2860" i="5" s="1"/>
  <c r="C2869" i="5" s="1"/>
  <c r="C2878" i="5" s="1"/>
  <c r="C2887" i="5" s="1"/>
  <c r="C2896" i="5" s="1"/>
  <c r="C2905" i="5" s="1"/>
  <c r="C2914" i="5" s="1"/>
  <c r="C2923" i="5" s="1"/>
  <c r="C2932" i="5" s="1"/>
  <c r="C2941" i="5" s="1"/>
  <c r="C2950" i="5" s="1"/>
  <c r="C2959" i="5" s="1"/>
  <c r="C2968" i="5" s="1"/>
  <c r="C2977" i="5" s="1"/>
  <c r="C2986" i="5" s="1"/>
  <c r="C2995" i="5" s="1"/>
  <c r="C3004" i="5" s="1"/>
  <c r="C3013" i="5" s="1"/>
  <c r="C3022" i="5" s="1"/>
  <c r="C3031" i="5" s="1"/>
  <c r="C3040" i="5" s="1"/>
  <c r="C3049" i="5" s="1"/>
  <c r="C3058" i="5" s="1"/>
  <c r="C3067" i="5" s="1"/>
  <c r="C3076" i="5" s="1"/>
  <c r="C3085" i="5" s="1"/>
  <c r="C3094" i="5" s="1"/>
  <c r="C3103" i="5" s="1"/>
  <c r="C3112" i="5" s="1"/>
  <c r="C3121" i="5" s="1"/>
  <c r="C3130" i="5" s="1"/>
  <c r="C3139" i="5" s="1"/>
  <c r="C3148" i="5" s="1"/>
  <c r="C3157" i="5" s="1"/>
  <c r="C2824" i="5"/>
  <c r="C2833" i="5" s="1"/>
  <c r="C2822" i="5"/>
  <c r="C2831" i="5" s="1"/>
  <c r="C2840" i="5"/>
  <c r="C2849" i="5" s="1"/>
  <c r="C2858" i="5" s="1"/>
  <c r="C2867" i="5" s="1"/>
  <c r="C2876" i="5" s="1"/>
  <c r="C2885" i="5" s="1"/>
  <c r="C2894" i="5" s="1"/>
  <c r="C2903" i="5" s="1"/>
  <c r="C2912" i="5" s="1"/>
  <c r="C2921" i="5" s="1"/>
  <c r="C2930" i="5" s="1"/>
  <c r="C2939" i="5" s="1"/>
  <c r="C2948" i="5" s="1"/>
  <c r="C2957" i="5" s="1"/>
  <c r="C2966" i="5" s="1"/>
  <c r="C2975" i="5" s="1"/>
  <c r="C2984" i="5" s="1"/>
  <c r="C2993" i="5" s="1"/>
  <c r="C3002" i="5" s="1"/>
  <c r="C3011" i="5" s="1"/>
  <c r="C3020" i="5" s="1"/>
  <c r="C3029" i="5" s="1"/>
  <c r="C3038" i="5" s="1"/>
  <c r="C3047" i="5" s="1"/>
  <c r="C3056" i="5" s="1"/>
  <c r="C3065" i="5" s="1"/>
  <c r="C3074" i="5" s="1"/>
  <c r="C3083" i="5" s="1"/>
  <c r="C3092" i="5" s="1"/>
  <c r="C3101" i="5" s="1"/>
  <c r="C3110" i="5" s="1"/>
  <c r="C3119" i="5" s="1"/>
  <c r="C3128" i="5" s="1"/>
  <c r="C3137" i="5" s="1"/>
  <c r="C3146" i="5" s="1"/>
  <c r="C3155" i="5" s="1"/>
  <c r="C2845" i="5"/>
  <c r="C2854" i="5" s="1"/>
  <c r="C2863" i="5" s="1"/>
  <c r="C2872" i="5" s="1"/>
  <c r="C2881" i="5" s="1"/>
  <c r="C2890" i="5" s="1"/>
  <c r="C2899" i="5" s="1"/>
  <c r="C2908" i="5" s="1"/>
  <c r="C2917" i="5" s="1"/>
  <c r="C2926" i="5" s="1"/>
  <c r="C2935" i="5" s="1"/>
  <c r="C2944" i="5" s="1"/>
  <c r="C2953" i="5" s="1"/>
  <c r="C2962" i="5" s="1"/>
  <c r="C2971" i="5" s="1"/>
  <c r="C2980" i="5" s="1"/>
  <c r="C2989" i="5" s="1"/>
  <c r="C2998" i="5" s="1"/>
  <c r="C3007" i="5" s="1"/>
  <c r="C3016" i="5" s="1"/>
  <c r="C3025" i="5" s="1"/>
  <c r="C3034" i="5" s="1"/>
  <c r="C3043" i="5" s="1"/>
  <c r="C3052" i="5" s="1"/>
  <c r="C3061" i="5" s="1"/>
  <c r="C3070" i="5" s="1"/>
  <c r="C3079" i="5" s="1"/>
  <c r="C3088" i="5" s="1"/>
  <c r="C3097" i="5" s="1"/>
  <c r="C3106" i="5" s="1"/>
  <c r="C3115" i="5" s="1"/>
  <c r="C3124" i="5" s="1"/>
  <c r="C3133" i="5" s="1"/>
  <c r="C3142" i="5" s="1"/>
  <c r="C3151" i="5" s="1"/>
  <c r="C3160" i="5" s="1"/>
  <c r="C2827" i="5"/>
  <c r="C2836" i="5" s="1"/>
  <c r="C2841" i="5"/>
  <c r="C2850" i="5" s="1"/>
  <c r="C2859" i="5" s="1"/>
  <c r="C2868" i="5" s="1"/>
  <c r="C2877" i="5" s="1"/>
  <c r="C2886" i="5" s="1"/>
  <c r="C2895" i="5" s="1"/>
  <c r="C2904" i="5" s="1"/>
  <c r="C2913" i="5" s="1"/>
  <c r="C2922" i="5" s="1"/>
  <c r="C2931" i="5" s="1"/>
  <c r="C2940" i="5" s="1"/>
  <c r="C2949" i="5" s="1"/>
  <c r="C2958" i="5" s="1"/>
  <c r="C2967" i="5" s="1"/>
  <c r="C2976" i="5" s="1"/>
  <c r="C2985" i="5" s="1"/>
  <c r="C2994" i="5" s="1"/>
  <c r="C3003" i="5" s="1"/>
  <c r="C3012" i="5" s="1"/>
  <c r="C3021" i="5" s="1"/>
  <c r="C3030" i="5" s="1"/>
  <c r="C3039" i="5" s="1"/>
  <c r="C3048" i="5" s="1"/>
  <c r="C3057" i="5" s="1"/>
  <c r="C3066" i="5" s="1"/>
  <c r="C3075" i="5" s="1"/>
  <c r="C3084" i="5" s="1"/>
  <c r="C3093" i="5" s="1"/>
  <c r="C3102" i="5" s="1"/>
  <c r="C3111" i="5" s="1"/>
  <c r="C3120" i="5" s="1"/>
  <c r="C3129" i="5" s="1"/>
  <c r="C3138" i="5" s="1"/>
  <c r="C3147" i="5" s="1"/>
  <c r="C3156" i="5" s="1"/>
  <c r="C2823" i="5"/>
  <c r="C2832" i="5" s="1"/>
  <c r="L3" i="3"/>
  <c r="L8" i="3"/>
  <c r="L10" i="3"/>
  <c r="L12" i="3"/>
  <c r="L22" i="3"/>
  <c r="E25" i="3"/>
  <c r="I25" i="3"/>
  <c r="L9" i="3"/>
  <c r="L11" i="3"/>
  <c r="L13" i="3"/>
  <c r="M13" i="3" s="1"/>
  <c r="L21" i="3"/>
  <c r="L23" i="3"/>
  <c r="L4" i="3"/>
  <c r="L6" i="3"/>
  <c r="D25" i="3"/>
  <c r="H25" i="3"/>
  <c r="F25" i="3"/>
  <c r="Y540" i="2"/>
  <c r="Z556" i="2"/>
  <c r="Z580" i="2" s="1"/>
  <c r="V558" i="2"/>
  <c r="V560" i="2" s="1"/>
  <c r="V564" i="2" s="1"/>
  <c r="Z567" i="2"/>
  <c r="Z568" i="2" s="1"/>
  <c r="L5" i="3"/>
  <c r="J25" i="3"/>
  <c r="C2837" i="5"/>
  <c r="C2846" i="5" s="1"/>
  <c r="C2855" i="5" s="1"/>
  <c r="C2864" i="5" s="1"/>
  <c r="C2873" i="5" s="1"/>
  <c r="C2882" i="5" s="1"/>
  <c r="C2891" i="5" s="1"/>
  <c r="C2900" i="5" s="1"/>
  <c r="C2909" i="5" s="1"/>
  <c r="C2918" i="5" s="1"/>
  <c r="C2927" i="5" s="1"/>
  <c r="C2936" i="5" s="1"/>
  <c r="C2945" i="5" s="1"/>
  <c r="C2954" i="5" s="1"/>
  <c r="C2963" i="5" s="1"/>
  <c r="C2972" i="5" s="1"/>
  <c r="C2981" i="5" s="1"/>
  <c r="C2990" i="5" s="1"/>
  <c r="C2999" i="5" s="1"/>
  <c r="C3008" i="5" s="1"/>
  <c r="C3017" i="5" s="1"/>
  <c r="C3026" i="5" s="1"/>
  <c r="C3035" i="5" s="1"/>
  <c r="C3044" i="5" s="1"/>
  <c r="C3053" i="5" s="1"/>
  <c r="C3062" i="5" s="1"/>
  <c r="C3071" i="5" s="1"/>
  <c r="C3080" i="5" s="1"/>
  <c r="C3089" i="5" s="1"/>
  <c r="C3098" i="5" s="1"/>
  <c r="C3107" i="5" s="1"/>
  <c r="C3116" i="5" s="1"/>
  <c r="C3125" i="5" s="1"/>
  <c r="C3134" i="5" s="1"/>
  <c r="C3143" i="5" s="1"/>
  <c r="C3152" i="5" s="1"/>
  <c r="C2819" i="5"/>
  <c r="C2828" i="5" s="1"/>
  <c r="C2838" i="5"/>
  <c r="C2847" i="5" s="1"/>
  <c r="C2856" i="5" s="1"/>
  <c r="C2865" i="5" s="1"/>
  <c r="C2874" i="5" s="1"/>
  <c r="C2883" i="5" s="1"/>
  <c r="C2892" i="5" s="1"/>
  <c r="C2901" i="5" s="1"/>
  <c r="C2910" i="5" s="1"/>
  <c r="C2919" i="5" s="1"/>
  <c r="C2928" i="5" s="1"/>
  <c r="C2937" i="5" s="1"/>
  <c r="C2946" i="5" s="1"/>
  <c r="C2955" i="5" s="1"/>
  <c r="C2964" i="5" s="1"/>
  <c r="C2973" i="5" s="1"/>
  <c r="C2982" i="5" s="1"/>
  <c r="C2991" i="5" s="1"/>
  <c r="C3000" i="5" s="1"/>
  <c r="C3009" i="5" s="1"/>
  <c r="C3018" i="5" s="1"/>
  <c r="C3027" i="5" s="1"/>
  <c r="C3036" i="5" s="1"/>
  <c r="C3045" i="5" s="1"/>
  <c r="C3054" i="5" s="1"/>
  <c r="C3063" i="5" s="1"/>
  <c r="C3072" i="5" s="1"/>
  <c r="C3081" i="5" s="1"/>
  <c r="C3090" i="5" s="1"/>
  <c r="C3099" i="5" s="1"/>
  <c r="C3108" i="5" s="1"/>
  <c r="C3117" i="5" s="1"/>
  <c r="C3126" i="5" s="1"/>
  <c r="C3135" i="5" s="1"/>
  <c r="C3144" i="5" s="1"/>
  <c r="C3153" i="5" s="1"/>
  <c r="C2820" i="5"/>
  <c r="C2829" i="5" s="1"/>
  <c r="C2821" i="5"/>
  <c r="C2830" i="5" s="1"/>
  <c r="C2839" i="5"/>
  <c r="C2848" i="5" s="1"/>
  <c r="C2857" i="5" s="1"/>
  <c r="C2866" i="5" s="1"/>
  <c r="C2875" i="5" s="1"/>
  <c r="C2884" i="5" s="1"/>
  <c r="C2893" i="5" s="1"/>
  <c r="C2902" i="5" s="1"/>
  <c r="C2911" i="5" s="1"/>
  <c r="C2920" i="5" s="1"/>
  <c r="C2929" i="5" s="1"/>
  <c r="C2938" i="5" s="1"/>
  <c r="C2947" i="5" s="1"/>
  <c r="C2956" i="5" s="1"/>
  <c r="C2965" i="5" s="1"/>
  <c r="C2974" i="5" s="1"/>
  <c r="C2983" i="5" s="1"/>
  <c r="C2992" i="5" s="1"/>
  <c r="C3001" i="5" s="1"/>
  <c r="C3010" i="5" s="1"/>
  <c r="C3019" i="5" s="1"/>
  <c r="C3028" i="5" s="1"/>
  <c r="C3037" i="5" s="1"/>
  <c r="C3046" i="5" s="1"/>
  <c r="C3055" i="5" s="1"/>
  <c r="C3064" i="5" s="1"/>
  <c r="C3073" i="5" s="1"/>
  <c r="C3082" i="5" s="1"/>
  <c r="C3091" i="5" s="1"/>
  <c r="C3100" i="5" s="1"/>
  <c r="C3109" i="5" s="1"/>
  <c r="C3118" i="5" s="1"/>
  <c r="C3127" i="5" s="1"/>
  <c r="C3136" i="5" s="1"/>
  <c r="C3145" i="5" s="1"/>
  <c r="C3154" i="5" s="1"/>
  <c r="Z552" i="2"/>
  <c r="V543" i="2"/>
  <c r="V545" i="2" s="1"/>
  <c r="V549" i="2" s="1"/>
  <c r="L7" i="3"/>
  <c r="M7" i="3" s="1"/>
  <c r="G25" i="3"/>
  <c r="C2826" i="5"/>
  <c r="C2835" i="5" s="1"/>
  <c r="C2844" i="5"/>
  <c r="C2853" i="5" s="1"/>
  <c r="C2862" i="5" s="1"/>
  <c r="C2871" i="5" s="1"/>
  <c r="C2880" i="5" s="1"/>
  <c r="C2889" i="5" s="1"/>
  <c r="C2898" i="5" s="1"/>
  <c r="C2907" i="5" s="1"/>
  <c r="C2916" i="5" s="1"/>
  <c r="C2925" i="5" s="1"/>
  <c r="C2934" i="5" s="1"/>
  <c r="C2943" i="5" s="1"/>
  <c r="C2952" i="5" s="1"/>
  <c r="C2961" i="5" s="1"/>
  <c r="C2970" i="5" s="1"/>
  <c r="C2979" i="5" s="1"/>
  <c r="C2988" i="5" s="1"/>
  <c r="C2997" i="5" s="1"/>
  <c r="C3006" i="5" s="1"/>
  <c r="C3015" i="5" s="1"/>
  <c r="C3024" i="5" s="1"/>
  <c r="C3033" i="5" s="1"/>
  <c r="C3042" i="5" s="1"/>
  <c r="C3051" i="5" s="1"/>
  <c r="C3060" i="5" s="1"/>
  <c r="C3069" i="5" s="1"/>
  <c r="C3078" i="5" s="1"/>
  <c r="C3087" i="5" s="1"/>
  <c r="C3096" i="5" s="1"/>
  <c r="C3105" i="5" s="1"/>
  <c r="C3114" i="5" s="1"/>
  <c r="C3123" i="5" s="1"/>
  <c r="C3132" i="5" s="1"/>
  <c r="C3141" i="5" s="1"/>
  <c r="C3150" i="5" s="1"/>
  <c r="C3159" i="5" s="1"/>
  <c r="C2825" i="5"/>
  <c r="C2834" i="5" s="1"/>
  <c r="C2843" i="5"/>
  <c r="C2852" i="5" s="1"/>
  <c r="C2861" i="5" s="1"/>
  <c r="C2870" i="5" s="1"/>
  <c r="C2879" i="5" s="1"/>
  <c r="C2888" i="5" s="1"/>
  <c r="C2897" i="5" s="1"/>
  <c r="C2906" i="5" s="1"/>
  <c r="C2915" i="5" s="1"/>
  <c r="C2924" i="5" s="1"/>
  <c r="C2933" i="5" s="1"/>
  <c r="C2942" i="5" s="1"/>
  <c r="C2951" i="5" s="1"/>
  <c r="C2960" i="5" s="1"/>
  <c r="C2969" i="5" s="1"/>
  <c r="C2978" i="5" s="1"/>
  <c r="C2987" i="5" s="1"/>
  <c r="C2996" i="5" s="1"/>
  <c r="C3005" i="5" s="1"/>
  <c r="C3014" i="5" s="1"/>
  <c r="C3023" i="5" s="1"/>
  <c r="C3032" i="5" s="1"/>
  <c r="C3041" i="5" s="1"/>
  <c r="C3050" i="5" s="1"/>
  <c r="C3059" i="5" s="1"/>
  <c r="C3068" i="5" s="1"/>
  <c r="C3077" i="5" s="1"/>
  <c r="C3086" i="5" s="1"/>
  <c r="C3095" i="5" s="1"/>
  <c r="C3104" i="5" s="1"/>
  <c r="C3113" i="5" s="1"/>
  <c r="C3122" i="5" s="1"/>
  <c r="C3131" i="5" s="1"/>
  <c r="C3140" i="5" s="1"/>
  <c r="C3149" i="5" s="1"/>
  <c r="C3158" i="5" s="1"/>
  <c r="U542" i="2"/>
  <c r="Z555" i="2"/>
  <c r="Z579" i="2" s="1"/>
  <c r="B25" i="3"/>
  <c r="C25" i="3"/>
  <c r="B362" i="4" l="1"/>
  <c r="B366" i="4"/>
  <c r="B370" i="4"/>
  <c r="B374" i="4"/>
  <c r="B363" i="4"/>
  <c r="B367" i="4"/>
  <c r="B371" i="4"/>
  <c r="B375" i="4"/>
  <c r="B364" i="4"/>
  <c r="B368" i="4"/>
  <c r="B372" i="4"/>
  <c r="B365" i="4"/>
  <c r="B369" i="4"/>
  <c r="B373" i="4"/>
  <c r="Z553" i="2"/>
  <c r="Z577" i="2" s="1"/>
  <c r="Z576" i="2"/>
  <c r="V550" i="2"/>
  <c r="V574" i="2" s="1"/>
  <c r="V573" i="2"/>
  <c r="V565" i="2"/>
  <c r="V568" i="2"/>
  <c r="V571" i="2" s="1"/>
  <c r="M3" i="3"/>
  <c r="B376" i="4" l="1"/>
  <c r="V551" i="2" s="1"/>
  <c r="N6" i="5" l="1"/>
  <c r="N8" i="5" s="1"/>
  <c r="V575" i="2"/>
  <c r="V577" i="2" s="1"/>
  <c r="V580" i="2" s="1"/>
  <c r="V553" i="2"/>
  <c r="V556" i="2" s="1"/>
</calcChain>
</file>

<file path=xl/sharedStrings.xml><?xml version="1.0" encoding="utf-8"?>
<sst xmlns="http://schemas.openxmlformats.org/spreadsheetml/2006/main" count="9537" uniqueCount="1486">
  <si>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</si>
  <si>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</si>
  <si>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</si>
  <si>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</si>
  <si>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Holds</t>
  </si>
  <si>
    <t>Tabelle 1</t>
  </si>
  <si>
    <t>KILTER / F-BLOC ORDER FORM - ARAGON</t>
  </si>
  <si>
    <t>version: November 21 2018</t>
  </si>
  <si>
    <t>TO</t>
  </si>
  <si>
    <t>FROM</t>
  </si>
  <si>
    <t>Kilter Grips</t>
  </si>
  <si>
    <t>P.O.Box 11072</t>
  </si>
  <si>
    <t>Boulder, CO 80301</t>
  </si>
  <si>
    <t>Bolts?</t>
  </si>
  <si>
    <t>No</t>
  </si>
  <si>
    <t>Color Spc?</t>
  </si>
  <si>
    <t>Rechnungsadresse</t>
  </si>
  <si>
    <t>Firmaname</t>
  </si>
  <si>
    <t>P.O.</t>
  </si>
  <si>
    <t>KLTR00TK</t>
  </si>
  <si>
    <t>REP</t>
  </si>
  <si>
    <t>Straße</t>
  </si>
  <si>
    <t>PLZ / Stadt</t>
  </si>
  <si>
    <t>DATE</t>
  </si>
  <si>
    <t>M/DD/YYYY</t>
  </si>
  <si>
    <t>DUE</t>
  </si>
  <si>
    <t>M/DD/YY</t>
  </si>
  <si>
    <t>Land</t>
  </si>
  <si>
    <t>Ansprechperson</t>
  </si>
  <si>
    <t>NOTES</t>
  </si>
  <si>
    <t>Any specific notes? Color requests and larger orders usually have between 30-60 day turn around. Ship week quote upon request. If needed by a specific date please tell us. Please use color sheet and color #s in the Other Color column for additional colors.</t>
  </si>
  <si>
    <t>www.settercloset.com for photos &amp; color charts</t>
  </si>
  <si>
    <t>E-Mail</t>
  </si>
  <si>
    <t>Tel.</t>
  </si>
  <si>
    <t>Ust. ID</t>
  </si>
  <si>
    <t>Öffnungszeiten</t>
  </si>
  <si>
    <t xml:space="preserve"> </t>
  </si>
  <si>
    <t>Abweichende Lieferadresse</t>
  </si>
  <si>
    <t>Standard Colors</t>
  </si>
  <si>
    <t>Weights</t>
  </si>
  <si>
    <t>*NOTE "Your Price" changes based on order size and discount earned</t>
  </si>
  <si>
    <t>Red</t>
  </si>
  <si>
    <t>Orange</t>
  </si>
  <si>
    <t>Yellow</t>
  </si>
  <si>
    <t>Green</t>
  </si>
  <si>
    <t>Blue</t>
  </si>
  <si>
    <t>Purple</t>
  </si>
  <si>
    <t>Hot Pink</t>
  </si>
  <si>
    <t>Black</t>
  </si>
  <si>
    <t>Other Color</t>
  </si>
  <si>
    <t>Set Description</t>
  </si>
  <si>
    <t>Style</t>
  </si>
  <si>
    <t>Size</t>
  </si>
  <si>
    <t>Manufacturer</t>
  </si>
  <si>
    <t>Hold Type</t>
  </si>
  <si>
    <t>Difficulty</t>
  </si>
  <si>
    <t>Qty of Grips</t>
  </si>
  <si>
    <t>SKU</t>
  </si>
  <si>
    <t>Retail Price</t>
  </si>
  <si>
    <t>Total Sets</t>
  </si>
  <si>
    <t>11-12</t>
  </si>
  <si>
    <t>14-01</t>
  </si>
  <si>
    <t>15-12</t>
  </si>
  <si>
    <t>16-16</t>
  </si>
  <si>
    <t>13-01</t>
  </si>
  <si>
    <t>07-13</t>
  </si>
  <si>
    <t>11-26</t>
  </si>
  <si>
    <t>18-01</t>
  </si>
  <si>
    <t>Color Code</t>
  </si>
  <si>
    <t>Total Qty of Grips</t>
  </si>
  <si>
    <t>Total Cost</t>
  </si>
  <si>
    <t>Weight Per Set</t>
  </si>
  <si>
    <t>Weight Total</t>
  </si>
  <si>
    <t>Aragon Additional Color Options                                                                                                           Call with Color and matching questions</t>
  </si>
  <si>
    <t>F-Bloc - Dan Yagmin - Traprock</t>
  </si>
  <si>
    <t>Aragon</t>
  </si>
  <si>
    <t>Traprock XL 1 - F-Bomb Pinches</t>
  </si>
  <si>
    <t>F-Bloc - Dan Yagmin - Traprocks</t>
  </si>
  <si>
    <t>pinches</t>
  </si>
  <si>
    <t>medium</t>
  </si>
  <si>
    <t>KFB019</t>
  </si>
  <si>
    <t>Other Free Colors</t>
  </si>
  <si>
    <t>Notes</t>
  </si>
  <si>
    <t>Lime Green 16-09</t>
  </si>
  <si>
    <t>very commonly used, nice color</t>
  </si>
  <si>
    <t>Traprock Large 1 - Plate Slimps</t>
  </si>
  <si>
    <t>slopers</t>
  </si>
  <si>
    <t>hard</t>
  </si>
  <si>
    <t>KFB005</t>
  </si>
  <si>
    <t>Squash Orange 14-06</t>
  </si>
  <si>
    <t>Kilter's original orange</t>
  </si>
  <si>
    <t>Traprock Large 2 - Flakes</t>
  </si>
  <si>
    <t>incuts</t>
  </si>
  <si>
    <t>KFB006</t>
  </si>
  <si>
    <t>Lightest Blue 13-15</t>
  </si>
  <si>
    <t>pretty, not commonly used</t>
  </si>
  <si>
    <t>Traprock Large 3 - Pinches</t>
  </si>
  <si>
    <t>KFB007</t>
  </si>
  <si>
    <t>Flat Pink 11-20</t>
  </si>
  <si>
    <t>prefer bright pink 11-26</t>
  </si>
  <si>
    <t>Traprock Large 4 - Mini Jugs</t>
  </si>
  <si>
    <t>mini jugs</t>
  </si>
  <si>
    <t>KFB008</t>
  </si>
  <si>
    <t>Royal Blue 13-14</t>
  </si>
  <si>
    <t>uncommon</t>
  </si>
  <si>
    <t>Traprock Large 5 - Jugs</t>
  </si>
  <si>
    <t>jugs</t>
  </si>
  <si>
    <t>easy</t>
  </si>
  <si>
    <t>KFB010</t>
  </si>
  <si>
    <t>Darker Yellow 15-01</t>
  </si>
  <si>
    <t>close to standard yellow</t>
  </si>
  <si>
    <t>Traprock Large 6 - Jugs</t>
  </si>
  <si>
    <t>KFB011</t>
  </si>
  <si>
    <t>Darker Red 11-01</t>
  </si>
  <si>
    <t>brick red</t>
  </si>
  <si>
    <t>Traprock Large 7 - Jugs</t>
  </si>
  <si>
    <t>KFB020</t>
  </si>
  <si>
    <t>Charcoal 18-03</t>
  </si>
  <si>
    <t>close to black</t>
  </si>
  <si>
    <t>Traprock Large 8 - Slots</t>
  </si>
  <si>
    <t>edges</t>
  </si>
  <si>
    <t>KFB022</t>
  </si>
  <si>
    <t>Dark Granite 18-09</t>
  </si>
  <si>
    <t>not common</t>
  </si>
  <si>
    <t>Traprock Large 9 - Slots</t>
  </si>
  <si>
    <t>KFB024</t>
  </si>
  <si>
    <t>Sand 15-14</t>
  </si>
  <si>
    <t>Dark Sand 15-06</t>
  </si>
  <si>
    <t>dirt color</t>
  </si>
  <si>
    <t>Traprock Medium 1 - Plate Crimps</t>
  </si>
  <si>
    <t>crimps</t>
  </si>
  <si>
    <t>KFB002</t>
  </si>
  <si>
    <t>Milk Chocolate 11-17</t>
  </si>
  <si>
    <t>yep</t>
  </si>
  <si>
    <t>Traprock Medium 2 - Flat Front Incuts</t>
  </si>
  <si>
    <t>KFB003</t>
  </si>
  <si>
    <t>Earth Orange 14-04</t>
  </si>
  <si>
    <t>close to regular orange</t>
  </si>
  <si>
    <t>Traprock Medium 3 - Pinches</t>
  </si>
  <si>
    <t>KFB014</t>
  </si>
  <si>
    <t>Traprock Medium 4 - Pinches</t>
  </si>
  <si>
    <t>KFB015</t>
  </si>
  <si>
    <t>Extended Colors (+5% on retail price)</t>
  </si>
  <si>
    <t>Traprock Medium 5 - Pinches</t>
  </si>
  <si>
    <t>KFB016</t>
  </si>
  <si>
    <t>Light Gray 18-12</t>
  </si>
  <si>
    <t>better than white</t>
  </si>
  <si>
    <t>Traprock Medium 6 - Pinches</t>
  </si>
  <si>
    <t>KFB017</t>
  </si>
  <si>
    <t>White 12-01</t>
  </si>
  <si>
    <t>not guaranteed to stay white</t>
  </si>
  <si>
    <t>Traprock Medium 7 - Incuts</t>
  </si>
  <si>
    <t>KFB023</t>
  </si>
  <si>
    <t>Light Purple 17-18</t>
  </si>
  <si>
    <t>Lilac, very pretty</t>
  </si>
  <si>
    <t>Dark Purple 17-16</t>
  </si>
  <si>
    <t>prefer standard or lilac</t>
  </si>
  <si>
    <t>Traprock Small 1 - Rib Feet</t>
  </si>
  <si>
    <t>feet</t>
  </si>
  <si>
    <t>KFB001</t>
  </si>
  <si>
    <t>Flat Neon Green 16-08</t>
  </si>
  <si>
    <t>slightly darker than Lime 16-09</t>
  </si>
  <si>
    <t>Traprock Small 2 - Tech Rib Feet</t>
  </si>
  <si>
    <t>KFB009</t>
  </si>
  <si>
    <t>Darker Green 16-13</t>
  </si>
  <si>
    <t>just a little darker than 16-16</t>
  </si>
  <si>
    <t>Traprock Small 3 - Steep Feet and Crimps</t>
  </si>
  <si>
    <t>KFB018</t>
  </si>
  <si>
    <t>Bright Red 11-24</t>
  </si>
  <si>
    <t>good color</t>
  </si>
  <si>
    <t>Traprock Small 4 - Steep Feet and Crimps</t>
  </si>
  <si>
    <t>KFB021</t>
  </si>
  <si>
    <t>Red Clay 11-09</t>
  </si>
  <si>
    <t>nice color for rock style holds</t>
  </si>
  <si>
    <t>Gray Tan 11-30</t>
  </si>
  <si>
    <t>looks like watered down iced coffee</t>
  </si>
  <si>
    <t>Traprock Jib Plates Medium 1</t>
  </si>
  <si>
    <t>jibs</t>
  </si>
  <si>
    <t>KFB004</t>
  </si>
  <si>
    <t>Darkest Brown 11-11</t>
  </si>
  <si>
    <t>very brown</t>
  </si>
  <si>
    <t>Traprock Jib Plates Large 1 - Seams</t>
  </si>
  <si>
    <t>KFB012</t>
  </si>
  <si>
    <t>Traprock Jib Plates Large 2 - Edges</t>
  </si>
  <si>
    <t>KFB013</t>
  </si>
  <si>
    <t>Day Glow Colors (+5% on retail price)</t>
  </si>
  <si>
    <t>Haptic - Alex Puccio - Pinch</t>
  </si>
  <si>
    <t>Alien Green 16-29</t>
  </si>
  <si>
    <t>close to Comp-X Euro Fluoro Green</t>
  </si>
  <si>
    <t>Puccio Pinches 2XL 1</t>
  </si>
  <si>
    <t>Haptic - Alex Puccio - Pinches</t>
  </si>
  <si>
    <t>KHAP001</t>
  </si>
  <si>
    <t>Darker Day Glo Green 06-06</t>
  </si>
  <si>
    <t>glows in blacklight</t>
  </si>
  <si>
    <t>Puccio Pinches 2XL 2</t>
  </si>
  <si>
    <t>KHAP002</t>
  </si>
  <si>
    <t>Lighter Day Glo Green 16-18</t>
  </si>
  <si>
    <t>Haptic - Granite</t>
  </si>
  <si>
    <t>Day Glo Blue 13-18</t>
  </si>
  <si>
    <t>Ian's Anglin Granite Kaiju 5-6</t>
  </si>
  <si>
    <t>Haptic - Granites</t>
  </si>
  <si>
    <t>feature</t>
  </si>
  <si>
    <t>KHIP012 (Kit)</t>
  </si>
  <si>
    <t>Day Glo Pink 11-25</t>
  </si>
  <si>
    <t>darker and clearer than 11-26</t>
  </si>
  <si>
    <t>Ian's Anglin Granite Kaiju 5</t>
  </si>
  <si>
    <t>KHIP012-2</t>
  </si>
  <si>
    <t>Day Glo Orange 14-11</t>
  </si>
  <si>
    <t>seriously glowing, matches Euro Fluoro Orange</t>
  </si>
  <si>
    <t>Ian's Anglin Granite Kaiju 6</t>
  </si>
  <si>
    <t>KHIP012-3</t>
  </si>
  <si>
    <t>Day Glo Yellow 15-09</t>
  </si>
  <si>
    <t>seriously glowing yellow</t>
  </si>
  <si>
    <t>Will's Granite Kaiju 1-3</t>
  </si>
  <si>
    <t>KHWA015 (Kit)</t>
  </si>
  <si>
    <t>Will's Granite Kaiju 1</t>
  </si>
  <si>
    <t>KHWA015-1</t>
  </si>
  <si>
    <t>For Composite-X colors and matches scroll down</t>
  </si>
  <si>
    <t>Will's Granite Kaiju 2</t>
  </si>
  <si>
    <t>KHWA015-2</t>
  </si>
  <si>
    <t>Will's Granite Kaiju 3</t>
  </si>
  <si>
    <t>KHWA015-3</t>
  </si>
  <si>
    <t>Will's Granite 2XL 1 - Jugs</t>
  </si>
  <si>
    <t>KHWA014</t>
  </si>
  <si>
    <t>Will's Granite 2XL 2 - Slopers</t>
  </si>
  <si>
    <t>KHWA016</t>
  </si>
  <si>
    <t>Will's Granite XL 1 - Blocks</t>
  </si>
  <si>
    <t>KHWA013</t>
  </si>
  <si>
    <t>Will's Granite XL 2 - Plates</t>
  </si>
  <si>
    <t>KHWA018</t>
  </si>
  <si>
    <t>Will's Granite XL 4 - Plate Jugs</t>
  </si>
  <si>
    <t>KHWA020</t>
  </si>
  <si>
    <t>Ian's Anglin Granite Large 1 - Jugs</t>
  </si>
  <si>
    <t>KHIP018</t>
  </si>
  <si>
    <t>Ian's Anglin Granite Large 2 - Jugs</t>
  </si>
  <si>
    <t>KHIP019</t>
  </si>
  <si>
    <t>Will's Granite Large 1 - Slopers</t>
  </si>
  <si>
    <t>KHWA002</t>
  </si>
  <si>
    <t>Will's Granite Large 2 - Slopers</t>
  </si>
  <si>
    <t>KHWA008</t>
  </si>
  <si>
    <t>Will's Granite Large 3 - Pinches</t>
  </si>
  <si>
    <t>KHWA009</t>
  </si>
  <si>
    <t>Will's Granite Large 4 - Dishes</t>
  </si>
  <si>
    <t>KHWA011</t>
  </si>
  <si>
    <t>Will's Granite Large 5 - Pinches</t>
  </si>
  <si>
    <t>KHWA012</t>
  </si>
  <si>
    <t>Will's Granite Large 6 - Pinches</t>
  </si>
  <si>
    <t>KHWA017</t>
  </si>
  <si>
    <t>Ian's Anglin Granite Medium 1 - Jugs</t>
  </si>
  <si>
    <t>KHIP017</t>
  </si>
  <si>
    <t>Ian's Anglin Granite Medium 3 - Pockets</t>
  </si>
  <si>
    <t>KHIP021</t>
  </si>
  <si>
    <t>Will's Granite Medium 1 - Mini Jugs</t>
  </si>
  <si>
    <t>KHWA003</t>
  </si>
  <si>
    <t>Will's Granite Medium 2 - Slopers</t>
  </si>
  <si>
    <t>KHWA006</t>
  </si>
  <si>
    <t>Will's Granite Medium 3 - Steep Crimpers</t>
  </si>
  <si>
    <t>KHWA007</t>
  </si>
  <si>
    <t>Will's Granite Medium 5 - Incuts</t>
  </si>
  <si>
    <t>KHWA022</t>
  </si>
  <si>
    <t>Will's Granite Small 1 - Crimps</t>
  </si>
  <si>
    <t>KHWA005</t>
  </si>
  <si>
    <t>Will's Granite Small 2 - Dishes</t>
  </si>
  <si>
    <t>KHWA010</t>
  </si>
  <si>
    <t>Ian's Anglin Granite Feet Set 1</t>
  </si>
  <si>
    <t>KHIP013</t>
  </si>
  <si>
    <t>Ian's Anglin Granite Feet Set 1 - Dual Tex</t>
  </si>
  <si>
    <t>KHIP013 DT</t>
  </si>
  <si>
    <t>Ian's Anglin Granite Feet Set 2</t>
  </si>
  <si>
    <t>KHIP014</t>
  </si>
  <si>
    <t>Will's Granite XS 1 - Feet</t>
  </si>
  <si>
    <t>KHWA004</t>
  </si>
  <si>
    <t>Ian's Anglin Granite Jibs Large 1</t>
  </si>
  <si>
    <t>KHIP007</t>
  </si>
  <si>
    <t>Ian's Anglin Granite Jibs Large 2 - Volume Jibs</t>
  </si>
  <si>
    <t>KHIP009</t>
  </si>
  <si>
    <t>Ian's Mod Granite Feet Set 1</t>
  </si>
  <si>
    <t>KHIP015</t>
  </si>
  <si>
    <t>Ian's Curvy Mod Granite Jibs Set 1</t>
  </si>
  <si>
    <t>KHIP016</t>
  </si>
  <si>
    <t>Haptic - Ian Powell - Jib</t>
  </si>
  <si>
    <t>Ian's Geo Jibs Small Slick 1</t>
  </si>
  <si>
    <t>Haptic - Ian Powell - Jibs</t>
  </si>
  <si>
    <t>KHIP001</t>
  </si>
  <si>
    <t>Ian's Geo Jibs Medium Slick 1</t>
  </si>
  <si>
    <t>KHIP002</t>
  </si>
  <si>
    <t>Ian's Geo Jibs Medium Slick 2</t>
  </si>
  <si>
    <t>KHIP003</t>
  </si>
  <si>
    <t>Ian's Geo Jibs Large Slick 1</t>
  </si>
  <si>
    <t>KHIP004</t>
  </si>
  <si>
    <t>Ian's Curvy Jibs Medium Slick 1</t>
  </si>
  <si>
    <t>KHIP005</t>
  </si>
  <si>
    <t>Ian's Dakota Jibs Large 1</t>
  </si>
  <si>
    <t>KHIP006</t>
  </si>
  <si>
    <t>Ian's Dakota Jibs Large 2</t>
  </si>
  <si>
    <t>KHIP008</t>
  </si>
  <si>
    <t>Ian's Curvy Jibs Medium Slick 2</t>
  </si>
  <si>
    <t>KHIP010</t>
  </si>
  <si>
    <t>Haptic - Jeremy Ho</t>
  </si>
  <si>
    <t>Jeremy's Dune Small 1 - Low Angle Crimps</t>
  </si>
  <si>
    <t>Haptic - Jeremy Ho - Dunes</t>
  </si>
  <si>
    <t>KHJH003</t>
  </si>
  <si>
    <t>Jeremy's Dune Small 2 - Low Angle Crimps</t>
  </si>
  <si>
    <t>KHJH004</t>
  </si>
  <si>
    <t>Jeremy's Dune Small 3 - Incut Open Crimps</t>
  </si>
  <si>
    <t>KHJH005</t>
  </si>
  <si>
    <t>Jeremy's Lo Riders 2XL Set 1</t>
  </si>
  <si>
    <t>Haptic - Jeremy Ho - Lo Riders</t>
  </si>
  <si>
    <t>KHJH001</t>
  </si>
  <si>
    <t>Haptic - Jimmy Webb</t>
  </si>
  <si>
    <t>Jimmy's Southern Slopers Kaiju 1-3</t>
  </si>
  <si>
    <t>Haptic - Jimmy Webbs</t>
  </si>
  <si>
    <t>KHJW002 (Kit)</t>
  </si>
  <si>
    <t>Jimmy's Southern Slopers Kaiju 1</t>
  </si>
  <si>
    <t>KHJW002-1</t>
  </si>
  <si>
    <t>Jimmy's Southern Slopers Kaiju 2</t>
  </si>
  <si>
    <t>KHJW002-2</t>
  </si>
  <si>
    <t>Jimmy's Southern Slopers Kaiju 3</t>
  </si>
  <si>
    <t>KHJW002-3</t>
  </si>
  <si>
    <t>Jimmy's Southern Slopers 2XL 1 - Multi-Slopers</t>
  </si>
  <si>
    <t>KHJW004</t>
  </si>
  <si>
    <t>Jimmy's Southern Slopers 2XL 2 - Slopers</t>
  </si>
  <si>
    <t>KHJW005</t>
  </si>
  <si>
    <t>Jimmy's Southern Slopers 2XL 3 - Jugs</t>
  </si>
  <si>
    <t>KHJW012</t>
  </si>
  <si>
    <t>Jimmy's Southern Slopers XL 1 - Pinches</t>
  </si>
  <si>
    <t>KHJW003</t>
  </si>
  <si>
    <t>Jimmy's Southern Sandstone XL 1 - Big Biscuits Roof Slopers</t>
  </si>
  <si>
    <t>KHJW008</t>
  </si>
  <si>
    <t>Jimmy's Southern Sandstone XL 2 - Big Biscuits Roof Slugs</t>
  </si>
  <si>
    <t>KHJW013</t>
  </si>
  <si>
    <t>Jimmy's Sandstone Large 1 - Dishes</t>
  </si>
  <si>
    <t>KHJW001</t>
  </si>
  <si>
    <t>Jimmy's Southern Sandstone L1 - Big Biscuits Roof Slopers</t>
  </si>
  <si>
    <t>KHJW014</t>
  </si>
  <si>
    <t>Jimmy's Southern Sandstone L2 - Jugs</t>
  </si>
  <si>
    <t>KHJW015</t>
  </si>
  <si>
    <t>Jimmy's Clean Crimps Small 1</t>
  </si>
  <si>
    <t>KHJW006</t>
  </si>
  <si>
    <t>Jimmy's Clean Crimps Small 2</t>
  </si>
  <si>
    <t>KHJW007</t>
  </si>
  <si>
    <t>Jimmy's Sandstone Small 1 - Crimps</t>
  </si>
  <si>
    <t>KHJW011</t>
  </si>
  <si>
    <t>Jimmy's Southern Sandstone XS 2 - Feet</t>
  </si>
  <si>
    <t>KHJW010</t>
  </si>
  <si>
    <t>Haptic - Keith Dickey - Moses Sandstone</t>
  </si>
  <si>
    <t>Moses Sandstone Large 1 - Pinches</t>
  </si>
  <si>
    <t>Haptic - Keith Dickey - Moses Sandstones</t>
  </si>
  <si>
    <t>KHKD014</t>
  </si>
  <si>
    <t>Moses Sandstone Large 2 - Jugs</t>
  </si>
  <si>
    <t>KHKD017</t>
  </si>
  <si>
    <t>Moses Sandstone Large 3 - Jugs</t>
  </si>
  <si>
    <t>KHKD018</t>
  </si>
  <si>
    <t>Moses Sandstone Medium 1 - Incuts</t>
  </si>
  <si>
    <t>KHKD016</t>
  </si>
  <si>
    <t>Moses Sandstone Medium 2 - Mini Jugs</t>
  </si>
  <si>
    <t>KHKD019</t>
  </si>
  <si>
    <t>Moses Sandstone Small 1 - Crimps</t>
  </si>
  <si>
    <t>KHKD015</t>
  </si>
  <si>
    <t>Haptic - Keith Dickey - Stella</t>
  </si>
  <si>
    <t>Stella Kaiju Knobs 1-3</t>
  </si>
  <si>
    <t>Haptic - Keith Dickey - Stellas</t>
  </si>
  <si>
    <t>KHKD007 (Kit)</t>
  </si>
  <si>
    <t>Stella Kaiju Knobs 1</t>
  </si>
  <si>
    <t>KHKD007-1</t>
  </si>
  <si>
    <t>Stella Kaiju Knobs 2</t>
  </si>
  <si>
    <t>KHKD007-2</t>
  </si>
  <si>
    <t>Stella Kaiju Knobs 3</t>
  </si>
  <si>
    <t>KHKD007-3</t>
  </si>
  <si>
    <t>Stella XL 1 - Puffy Balls</t>
  </si>
  <si>
    <t>KHKD006</t>
  </si>
  <si>
    <t>Stella XL 2 - Granite Junction Puffy Knobs</t>
  </si>
  <si>
    <t>KHKD013</t>
  </si>
  <si>
    <t>Stella Large 1 - Granite Junction Pinches</t>
  </si>
  <si>
    <t>KHKD012</t>
  </si>
  <si>
    <t>Stella Medium 1 - Puffy Incuts</t>
  </si>
  <si>
    <t>KHKD005</t>
  </si>
  <si>
    <t>Stella Medium 2 - Puffy Pinches</t>
  </si>
  <si>
    <t>KHKD008</t>
  </si>
  <si>
    <t>Stella Medium 3 - Granite Junction Pinches</t>
  </si>
  <si>
    <t>KHKD010</t>
  </si>
  <si>
    <t>Stella Medium 4 - Puffy Pinches</t>
  </si>
  <si>
    <t>KHKD011</t>
  </si>
  <si>
    <t>Stella Small 1 - Low Angle Pinches</t>
  </si>
  <si>
    <t>KHKD001</t>
  </si>
  <si>
    <t>Stella Small 2 - Incut Pinches</t>
  </si>
  <si>
    <t>KHKD002</t>
  </si>
  <si>
    <t>Stella Small 3 - Plate Slopers</t>
  </si>
  <si>
    <t>KHKD003</t>
  </si>
  <si>
    <t>Stella XS 1 - Slopey Disks</t>
  </si>
  <si>
    <t>KHKD004</t>
  </si>
  <si>
    <t>Stella XS 2 - Hooded Feet</t>
  </si>
  <si>
    <t>KHKD009</t>
  </si>
  <si>
    <t>Haptic - Peter Juhl</t>
  </si>
  <si>
    <t>Pete's Dualtex Big Comfy Jibs Set 1</t>
  </si>
  <si>
    <t>Haptic - Peter Juhl - Jibs</t>
  </si>
  <si>
    <t>KHPJ001</t>
  </si>
  <si>
    <t>Pete's Complex Set 1</t>
  </si>
  <si>
    <t>KHPJ002</t>
  </si>
  <si>
    <t>Pete's Complex Set 2</t>
  </si>
  <si>
    <t>KHPJ003</t>
  </si>
  <si>
    <t>Haptic - Roy Quanstrom - BFJ</t>
  </si>
  <si>
    <t>Roy's BFJ's Set 1</t>
  </si>
  <si>
    <t>Haptic - Roy Quanstrom - BFJs</t>
  </si>
  <si>
    <t>KHRQ001</t>
  </si>
  <si>
    <t>Haptic - Will Anglin - Lost Slot</t>
  </si>
  <si>
    <t>Will's Lost Slots 1</t>
  </si>
  <si>
    <t>Haptic - Will Anglin - Lost Slots</t>
  </si>
  <si>
    <t>slots</t>
  </si>
  <si>
    <t>KHWA001</t>
  </si>
  <si>
    <t>Haptic - Will Watkins - Oz</t>
  </si>
  <si>
    <t>Oz Scoops Large 1</t>
  </si>
  <si>
    <t>Haptic - Will Watkins - Ozs</t>
  </si>
  <si>
    <t>KHUW005</t>
  </si>
  <si>
    <t>Oz Scoops Large 2</t>
  </si>
  <si>
    <t>KHUW006</t>
  </si>
  <si>
    <t>Oz Edges Large 1</t>
  </si>
  <si>
    <t>KHUW011</t>
  </si>
  <si>
    <t>Oz Scoops Medium 1</t>
  </si>
  <si>
    <t>KHUW004</t>
  </si>
  <si>
    <t>Oz Edges Medium 1</t>
  </si>
  <si>
    <t>KHUW009</t>
  </si>
  <si>
    <t>Oz Edges Medium 2</t>
  </si>
  <si>
    <t>KHUW010</t>
  </si>
  <si>
    <t>Oz Scoops XS 1 - Feet</t>
  </si>
  <si>
    <t>KHUW003</t>
  </si>
  <si>
    <t>Oz Scoops Medium Jibs 1</t>
  </si>
  <si>
    <t>KHUW001</t>
  </si>
  <si>
    <t>Oz Scoops Large Jibs 1</t>
  </si>
  <si>
    <t>KHUW002</t>
  </si>
  <si>
    <t>Oz Scoops Small Jibs 1</t>
  </si>
  <si>
    <t>KHUW007</t>
  </si>
  <si>
    <t>Oz Scoops Medium Jibs 2</t>
  </si>
  <si>
    <t>KHUW008</t>
  </si>
  <si>
    <t>Kilter - Noah</t>
  </si>
  <si>
    <t>Noah Kaiju Huecos 1-3</t>
  </si>
  <si>
    <t>Kilter - Noahs</t>
  </si>
  <si>
    <t>K049 (Kit)</t>
  </si>
  <si>
    <t>Noah Kaiju Hueco 1</t>
  </si>
  <si>
    <t>K049-1</t>
  </si>
  <si>
    <t>Noah Kaiju Hueco 2</t>
  </si>
  <si>
    <t>K049-2</t>
  </si>
  <si>
    <t>Noah Kaiju Hueco 3</t>
  </si>
  <si>
    <t>K049-3</t>
  </si>
  <si>
    <t>Noah Kaiju Roof Slopers 1-3</t>
  </si>
  <si>
    <t>K053 (Kit)</t>
  </si>
  <si>
    <t>Noah Kaiju Roof Sloper 1</t>
  </si>
  <si>
    <t>K053-1</t>
  </si>
  <si>
    <t>Noah Kaiju Roof Sloper 2</t>
  </si>
  <si>
    <t>K053-2</t>
  </si>
  <si>
    <t>Noah Kaiju Roof Sloper 3</t>
  </si>
  <si>
    <t>K053-3</t>
  </si>
  <si>
    <t>Noah Kaiju Huecos 4-6</t>
  </si>
  <si>
    <t>K063 (Kit)</t>
  </si>
  <si>
    <t>Noah Kaiju Hueco 4</t>
  </si>
  <si>
    <t>K063-1</t>
  </si>
  <si>
    <t>Noah Kaiju Hueco 5</t>
  </si>
  <si>
    <t>K063-2</t>
  </si>
  <si>
    <t>Noah Kaiju Hueco 6</t>
  </si>
  <si>
    <t>K063-3</t>
  </si>
  <si>
    <t>Noah Kaiju Huecos 7-9</t>
  </si>
  <si>
    <t>K065 (Kit)</t>
  </si>
  <si>
    <t>Noah Kaiju Hueco 7</t>
  </si>
  <si>
    <t>K065-1</t>
  </si>
  <si>
    <t>Noah Kaiju Hueco 8</t>
  </si>
  <si>
    <t>K065-2</t>
  </si>
  <si>
    <t>Noah Kaiju Hueco 9</t>
  </si>
  <si>
    <t>K065-3</t>
  </si>
  <si>
    <t>Noah Kaiju Huecos 10-12</t>
  </si>
  <si>
    <t>K066 (Kit)</t>
  </si>
  <si>
    <t>Noah Kaiju Hueco 10</t>
  </si>
  <si>
    <t>K066-1</t>
  </si>
  <si>
    <t>Noah Kaiju Hueco 11</t>
  </si>
  <si>
    <t>K066-2</t>
  </si>
  <si>
    <t>Noah Kaiju Hueco 12</t>
  </si>
  <si>
    <t>K066-3</t>
  </si>
  <si>
    <t>Noah Kaiju Knobs 1-3</t>
  </si>
  <si>
    <t>K069 (Kit)</t>
  </si>
  <si>
    <t>Noah Kaiju Knob 1</t>
  </si>
  <si>
    <t>K069-1</t>
  </si>
  <si>
    <t>Noah Kaiju Knob 2</t>
  </si>
  <si>
    <t>K069-2</t>
  </si>
  <si>
    <t>Noah Kaiju Knob 3</t>
  </si>
  <si>
    <t>K069-3</t>
  </si>
  <si>
    <t>Noah 2XL Super Jugs 2</t>
  </si>
  <si>
    <t>K072</t>
  </si>
  <si>
    <t>Noah 2XL Super Jugs 3</t>
  </si>
  <si>
    <t>K073</t>
  </si>
  <si>
    <t>Noah XL 2 - Fins</t>
  </si>
  <si>
    <t>K121</t>
  </si>
  <si>
    <t>Noah XL 3 - Over Jugs</t>
  </si>
  <si>
    <t>K164</t>
  </si>
  <si>
    <t>Noah Large 1 - Pinches</t>
  </si>
  <si>
    <t>K001</t>
  </si>
  <si>
    <t>Noah Large 2 - Low Angle Jugs</t>
  </si>
  <si>
    <t>K007</t>
  </si>
  <si>
    <t>Noah Large 3 - Pinch Jugs</t>
  </si>
  <si>
    <t>K008</t>
  </si>
  <si>
    <t>Noah Large 4 - Jugs</t>
  </si>
  <si>
    <t>K011</t>
  </si>
  <si>
    <t>Noah Large 5 - Over Jugs</t>
  </si>
  <si>
    <t>K054</t>
  </si>
  <si>
    <t>Noah Large 6 - Jugs</t>
  </si>
  <si>
    <t>K060</t>
  </si>
  <si>
    <t>Noah Large 7 - 2 Pad Incut Fins</t>
  </si>
  <si>
    <t>K109</t>
  </si>
  <si>
    <t>Noah Large 8 - 3 Pad Incut Fins</t>
  </si>
  <si>
    <t>K111</t>
  </si>
  <si>
    <t>Noah Large 9 - Plate Fins</t>
  </si>
  <si>
    <t>K116</t>
  </si>
  <si>
    <t>Noah Medium 1 - Mini Jugs</t>
  </si>
  <si>
    <t>K003</t>
  </si>
  <si>
    <t>Noah Medium 2 - Steep Wall Incuts</t>
  </si>
  <si>
    <t>K009</t>
  </si>
  <si>
    <t>Noah Medium 3 - Steep Wall Incuts</t>
  </si>
  <si>
    <t>K012</t>
  </si>
  <si>
    <t>Noah Medium 4 - Pinch Plates</t>
  </si>
  <si>
    <t>K014</t>
  </si>
  <si>
    <t>Noah Medium 5 - Slopey Edges</t>
  </si>
  <si>
    <t>K037</t>
  </si>
  <si>
    <t>Noah Medium 6 - Steep Slots</t>
  </si>
  <si>
    <t>K038</t>
  </si>
  <si>
    <t>Noah Medium 7 - Low Angle Crimps</t>
  </si>
  <si>
    <t>K042</t>
  </si>
  <si>
    <t>Noah Medium 8 - Slots</t>
  </si>
  <si>
    <t>K044</t>
  </si>
  <si>
    <t>Noah Medium 9 - Slots</t>
  </si>
  <si>
    <t>K052</t>
  </si>
  <si>
    <t>Noah Medium 10 - Puffy Incuts</t>
  </si>
  <si>
    <t>K059</t>
  </si>
  <si>
    <t>Noah Medium 11 - Plate Slopers Super Set</t>
  </si>
  <si>
    <t>K078 (Kit)</t>
  </si>
  <si>
    <t>Noah Medium 12 - Puffy Incuts</t>
  </si>
  <si>
    <t>K080</t>
  </si>
  <si>
    <t>Noah Medium 13 - Puffy Incuts</t>
  </si>
  <si>
    <t>K081</t>
  </si>
  <si>
    <t>Noah Medium 14 - Puffy Incuts</t>
  </si>
  <si>
    <t>K084</t>
  </si>
  <si>
    <t>Noah Medium 15 - Plate Slopers</t>
  </si>
  <si>
    <t>K085</t>
  </si>
  <si>
    <t>Noah Medium 16 - Slopey Edges</t>
  </si>
  <si>
    <t>K086</t>
  </si>
  <si>
    <t>Noah Medium 17 - Mini Jugs</t>
  </si>
  <si>
    <t>K087</t>
  </si>
  <si>
    <t>Noah Medium 18 - Flat Seams</t>
  </si>
  <si>
    <t>K095</t>
  </si>
  <si>
    <t>Noah Medium 19 - Plate Slopers</t>
  </si>
  <si>
    <t>K113</t>
  </si>
  <si>
    <t>Noah Medium 20 - Slots</t>
  </si>
  <si>
    <t>K114</t>
  </si>
  <si>
    <t>Noah Medium 21 - Slopey Edges</t>
  </si>
  <si>
    <t>K119</t>
  </si>
  <si>
    <t>Noah Medium 22 - Plate Edges</t>
  </si>
  <si>
    <t>K120</t>
  </si>
  <si>
    <t>Noah Medium 23 - Puffy Incuts</t>
  </si>
  <si>
    <t>K154</t>
  </si>
  <si>
    <t>Noah Medium 24 - Puffy Edges</t>
  </si>
  <si>
    <t>K155</t>
  </si>
  <si>
    <t>Noah Medium 25 - Puffy Edges</t>
  </si>
  <si>
    <t>K156</t>
  </si>
  <si>
    <t>Noah Medium 26 - Mixed Incuts</t>
  </si>
  <si>
    <t>K159</t>
  </si>
  <si>
    <t>Noah Medium 27 - Slots</t>
  </si>
  <si>
    <t>K174</t>
  </si>
  <si>
    <t>Noah Small 1 - Low Angle Crimps</t>
  </si>
  <si>
    <t>K024</t>
  </si>
  <si>
    <t>Noah Small 2 - Steep Wall Incuts</t>
  </si>
  <si>
    <t>K025</t>
  </si>
  <si>
    <t>Noah Small 3 - Crimps</t>
  </si>
  <si>
    <t>K090</t>
  </si>
  <si>
    <t>Noah Small 4 - Crimps</t>
  </si>
  <si>
    <t>K092</t>
  </si>
  <si>
    <t>Noah Small 5 - Rounded Crimps</t>
  </si>
  <si>
    <t>K099</t>
  </si>
  <si>
    <t>Noah Small 6 - 1 Pad Rounded</t>
  </si>
  <si>
    <t>K103</t>
  </si>
  <si>
    <t>Noah Small 7 - 1/2 Pad Rounded Edges</t>
  </si>
  <si>
    <t>K106</t>
  </si>
  <si>
    <t>Noah Small 8 - Crimps</t>
  </si>
  <si>
    <t>K175</t>
  </si>
  <si>
    <t>Noah XS 1 - Steep Feet</t>
  </si>
  <si>
    <t>K020</t>
  </si>
  <si>
    <t>Noah XS 2 - Steep Feet</t>
  </si>
  <si>
    <t>K021</t>
  </si>
  <si>
    <t>Noah XS 3 - Steep Wall Crimps</t>
  </si>
  <si>
    <t>K040</t>
  </si>
  <si>
    <t>Kilter - Sandstone</t>
  </si>
  <si>
    <t>Sandstone Kaiju Huecos 1-3</t>
  </si>
  <si>
    <t>Kilter - Sandstones</t>
  </si>
  <si>
    <t>K126 (Kit)</t>
  </si>
  <si>
    <t>Sandstone Kaiju Hueco 1</t>
  </si>
  <si>
    <t>K126-1</t>
  </si>
  <si>
    <t>Sandstone Kaiju Hueco 2</t>
  </si>
  <si>
    <t>K126-2</t>
  </si>
  <si>
    <t>Sandstone Kaiju Hueco 3</t>
  </si>
  <si>
    <t>K126-3</t>
  </si>
  <si>
    <t>Sandstone Kaiju Stalactites 2-3</t>
  </si>
  <si>
    <t>K133 (Kit)</t>
  </si>
  <si>
    <t>Sandstone Kaiju Stalactite 2</t>
  </si>
  <si>
    <t>K133-2</t>
  </si>
  <si>
    <t>Sandstone Kaiju Stalactite 3</t>
  </si>
  <si>
    <t>K133-3</t>
  </si>
  <si>
    <t>Sandstone Kaiju Huecos 5-6</t>
  </si>
  <si>
    <t>K161 (Kit)</t>
  </si>
  <si>
    <t>Sandstone Kaiju Hueco 5</t>
  </si>
  <si>
    <t>K161-2</t>
  </si>
  <si>
    <t>Sandstone Kaiju Hueco 6</t>
  </si>
  <si>
    <t>K161-3</t>
  </si>
  <si>
    <t>Sandstone Kaiju Huecos 4-6 Dual Tex</t>
  </si>
  <si>
    <t>K161 DT (Kit)</t>
  </si>
  <si>
    <t>Sandstone Kaiju Hueco 4 Dual Tex</t>
  </si>
  <si>
    <t>K161-1 DT</t>
  </si>
  <si>
    <t>Sandstone Kaiju Hueco 5 Dual Tex</t>
  </si>
  <si>
    <t>K161-2 DT</t>
  </si>
  <si>
    <t>Sandstone Kaiju Hueco 6 Dual Tex</t>
  </si>
  <si>
    <t>K161-3 DT</t>
  </si>
  <si>
    <t>Sandstone Kaiju Plate Sloper Huecos 1-3 Dual Tex</t>
  </si>
  <si>
    <t>K162 DT (Kit)</t>
  </si>
  <si>
    <t>Sandstone Kaiju Plate Sloper Hueco 1 Dual Tex</t>
  </si>
  <si>
    <t>K162-1 DT</t>
  </si>
  <si>
    <t>Sandstone Kaiju Plate Sloper Hueco 2 Dual Tex</t>
  </si>
  <si>
    <t>K162-2 DT</t>
  </si>
  <si>
    <t>Sandstone Kaiju Plate Sloper Hueco 3 Dual Tex</t>
  </si>
  <si>
    <t>K162-3 DT</t>
  </si>
  <si>
    <t>Sandstone 2XL Slopers 1</t>
  </si>
  <si>
    <t>K123</t>
  </si>
  <si>
    <t>Sandstone 2XL Roof Slopers 1</t>
  </si>
  <si>
    <t>K124</t>
  </si>
  <si>
    <t>Sandstone 2XL Slopers 2</t>
  </si>
  <si>
    <t>K127</t>
  </si>
  <si>
    <t>Sandstone 2XL Huecos 1</t>
  </si>
  <si>
    <t>K128</t>
  </si>
  <si>
    <t>Sandstone XL 1 - Slopers</t>
  </si>
  <si>
    <t>K061</t>
  </si>
  <si>
    <t>Sandstone XL 2 - Pinches</t>
  </si>
  <si>
    <t>K122</t>
  </si>
  <si>
    <t>Sandstone XL 3 - Slopey Pinches</t>
  </si>
  <si>
    <t>K130</t>
  </si>
  <si>
    <t>Sandstone XL 4 - Jugs</t>
  </si>
  <si>
    <t>K139</t>
  </si>
  <si>
    <t>Sandstone XL 5 - Jugs</t>
  </si>
  <si>
    <t>K140</t>
  </si>
  <si>
    <t>Sandstone XL 6 - Plate Pinches</t>
  </si>
  <si>
    <t>K160</t>
  </si>
  <si>
    <t>Sandstone Large 1 - Seams</t>
  </si>
  <si>
    <t>K033</t>
  </si>
  <si>
    <t>Sandstone Large 2 - Flakes and Pockets</t>
  </si>
  <si>
    <t>K035</t>
  </si>
  <si>
    <t>Sandstone Large 3 - Pocket Seams</t>
  </si>
  <si>
    <t>K107</t>
  </si>
  <si>
    <t>Sandstone Large 4 - Seams</t>
  </si>
  <si>
    <t>K108</t>
  </si>
  <si>
    <t>Sandstone Large 6 - Edges</t>
  </si>
  <si>
    <t>K134</t>
  </si>
  <si>
    <t>Sandstone Large 7 - Pinches</t>
  </si>
  <si>
    <t>K135</t>
  </si>
  <si>
    <t>Sandstone Large 8 - Slopey Incuts</t>
  </si>
  <si>
    <t>K137</t>
  </si>
  <si>
    <t>Sandstone Large 9 - Pinches</t>
  </si>
  <si>
    <t>K148</t>
  </si>
  <si>
    <t>Sandstone Large 10 - Jugs</t>
  </si>
  <si>
    <t>K152</t>
  </si>
  <si>
    <t>Sandstone Large 11 - Jugs and Mini Jugs</t>
  </si>
  <si>
    <t>K169</t>
  </si>
  <si>
    <t>Sandstone Large 12 - Jugs</t>
  </si>
  <si>
    <t>K171</t>
  </si>
  <si>
    <t>Sandstone Large 13 - Jugs</t>
  </si>
  <si>
    <t>K173</t>
  </si>
  <si>
    <t>Sandstone Large 14 - Pinches</t>
  </si>
  <si>
    <t>K182</t>
  </si>
  <si>
    <t>Sandstone Medium 1 - Mini Jugs</t>
  </si>
  <si>
    <t>K002</t>
  </si>
  <si>
    <t>Sandstone Medium 3 - Incuts</t>
  </si>
  <si>
    <t>K032</t>
  </si>
  <si>
    <t>Sandstone Medium 4 - Puffy Edges</t>
  </si>
  <si>
    <t>K104</t>
  </si>
  <si>
    <t>Sandstone Medium 5 - Plate Slopers</t>
  </si>
  <si>
    <t>K115</t>
  </si>
  <si>
    <t>Sandstone Medium 6 - Incuts</t>
  </si>
  <si>
    <t>K136</t>
  </si>
  <si>
    <t>Sandstone Medium 7 - Edges and Incuts</t>
  </si>
  <si>
    <t>K138</t>
  </si>
  <si>
    <t>Sandstone Medium 8 - Incuts and Edges</t>
  </si>
  <si>
    <t>K141</t>
  </si>
  <si>
    <t>Sandstone Medium 9 - Puffy Incuts</t>
  </si>
  <si>
    <t>K142</t>
  </si>
  <si>
    <t>Sandstone Medium 10 - Incuts</t>
  </si>
  <si>
    <t>K143</t>
  </si>
  <si>
    <t>Sandstone Medium 11 - Incuts</t>
  </si>
  <si>
    <t>K144</t>
  </si>
  <si>
    <t>Sandstone Medium 12 - Edges</t>
  </si>
  <si>
    <t>K146</t>
  </si>
  <si>
    <t>Sandstone Medium 13 - Incuts</t>
  </si>
  <si>
    <t>K150</t>
  </si>
  <si>
    <t>Sandstone Medium 14 - Jugs or Mini Jugs</t>
  </si>
  <si>
    <t>K151</t>
  </si>
  <si>
    <t>Sandstone Medium 15 - Plate Slopers</t>
  </si>
  <si>
    <t>K153</t>
  </si>
  <si>
    <t>Sandstone Medium 16 - Slots</t>
  </si>
  <si>
    <t>K181</t>
  </si>
  <si>
    <t>Sandstone Small 1 - Plate Slopers</t>
  </si>
  <si>
    <t>K145</t>
  </si>
  <si>
    <t>Sandstone Small 2 - Wave Edges</t>
  </si>
  <si>
    <t>K157</t>
  </si>
  <si>
    <t>Sandstone Small 3 - Wave Edges</t>
  </si>
  <si>
    <t>K158</t>
  </si>
  <si>
    <t>Sandstone Small 4 - Brushed Plates - Slopey Crimps</t>
  </si>
  <si>
    <t>K176</t>
  </si>
  <si>
    <t>Sandstone Small 5 - Brushed Plates - Edges</t>
  </si>
  <si>
    <t>K177</t>
  </si>
  <si>
    <t>Sandstone Small 4 - Brushed Plates - Pinches</t>
  </si>
  <si>
    <t>K178</t>
  </si>
  <si>
    <t>Sandstone XS 1 - Steep Feet</t>
  </si>
  <si>
    <t>K147</t>
  </si>
  <si>
    <t>Sandstone XS 2 - Plate Sloper Feet</t>
  </si>
  <si>
    <t>K149</t>
  </si>
  <si>
    <t>Sandstone XS 2D - Plate Sloper Feet - Dual Tex</t>
  </si>
  <si>
    <t>K149 DT</t>
  </si>
  <si>
    <t>Sandstone XS 3 - Brushed Slopey Discs</t>
  </si>
  <si>
    <t>K183</t>
  </si>
  <si>
    <t>Sandstone XS 4 - Brushed Flat Discs</t>
  </si>
  <si>
    <t>K184</t>
  </si>
  <si>
    <t>Sandstone Jibs Mixed 1 - Crimps</t>
  </si>
  <si>
    <t>K172</t>
  </si>
  <si>
    <t>Sandstone Jibs 2 - Brushed Slopey Discs</t>
  </si>
  <si>
    <t>K185</t>
  </si>
  <si>
    <t>Kilter - Teagan</t>
  </si>
  <si>
    <t>Teagan Kaiju Stalactites 1-3</t>
  </si>
  <si>
    <t>Kilter - Teagans</t>
  </si>
  <si>
    <t>K047 (Kit)</t>
  </si>
  <si>
    <t>Teagan Kaiju Stalactite 1</t>
  </si>
  <si>
    <t>K047-1</t>
  </si>
  <si>
    <t>Teagan Kaiju Stalactite 2</t>
  </si>
  <si>
    <t>K047-2</t>
  </si>
  <si>
    <t>Teagan Kaiju Stalactite 3</t>
  </si>
  <si>
    <t>K047-3</t>
  </si>
  <si>
    <t>Teagan 2XL Slopers 1</t>
  </si>
  <si>
    <t>K074</t>
  </si>
  <si>
    <t>Teagan Large 1 - Flakes and Pinches</t>
  </si>
  <si>
    <t>K034</t>
  </si>
  <si>
    <t>Teagan Large 2 - Horns and Knobs</t>
  </si>
  <si>
    <t>K036</t>
  </si>
  <si>
    <t>Teagan Large 3 - Slopers</t>
  </si>
  <si>
    <t>K118</t>
  </si>
  <si>
    <t>Teagan Medium 1 - Mini Jugs</t>
  </si>
  <si>
    <t>K013</t>
  </si>
  <si>
    <t>Teagan Medium 2 - Incuts</t>
  </si>
  <si>
    <t>K022</t>
  </si>
  <si>
    <t>Teagan Medium 3 - Pinches and Low Angle Crimps</t>
  </si>
  <si>
    <t>K026</t>
  </si>
  <si>
    <t>Teagan Medium 4 - Low Angle Pinches</t>
  </si>
  <si>
    <t>K041</t>
  </si>
  <si>
    <t>Teagan Medium 5 - Mini Jugs</t>
  </si>
  <si>
    <t>K043</t>
  </si>
  <si>
    <t>Teagan Medium 6 - Slopers</t>
  </si>
  <si>
    <t>K045</t>
  </si>
  <si>
    <t>Teagan XS 1 - Steep Feet</t>
  </si>
  <si>
    <t>K018</t>
  </si>
  <si>
    <t>Teagan XS 2 - Steep Feet</t>
  </si>
  <si>
    <t>K019</t>
  </si>
  <si>
    <t>Kilter - Winter</t>
  </si>
  <si>
    <t>Winter Kaiju Huecos 1-3</t>
  </si>
  <si>
    <t>Kilter - Winters</t>
  </si>
  <si>
    <t>K048 (Kit)</t>
  </si>
  <si>
    <t>Winter Kaiju Hueco 1</t>
  </si>
  <si>
    <t>K048-1</t>
  </si>
  <si>
    <t>Winter Kaiju Hueco 2</t>
  </si>
  <si>
    <t>K048-2</t>
  </si>
  <si>
    <t>Winter Kaiju Hueco 3</t>
  </si>
  <si>
    <t>K048-3</t>
  </si>
  <si>
    <t>Winter Kaiju Huecos 4-6</t>
  </si>
  <si>
    <t>K179 (Kit)</t>
  </si>
  <si>
    <t>Winter Kaiju Hueco 4</t>
  </si>
  <si>
    <t>K179-1</t>
  </si>
  <si>
    <t>Winter Kaiju Hueco 5</t>
  </si>
  <si>
    <t>K179-2</t>
  </si>
  <si>
    <t>Winter Kaiju Hueco 6</t>
  </si>
  <si>
    <t>K179-3</t>
  </si>
  <si>
    <t>Winter Kaiju Slopers 1-3</t>
  </si>
  <si>
    <t>K067 (Kit)</t>
  </si>
  <si>
    <t>Winter Kaiju Sloper 1</t>
  </si>
  <si>
    <t>K067-1</t>
  </si>
  <si>
    <t>Winter Kaiju Sloper 2</t>
  </si>
  <si>
    <t>K067-2</t>
  </si>
  <si>
    <t>Winter Kaiju Sloper 3</t>
  </si>
  <si>
    <t>K067-3</t>
  </si>
  <si>
    <t>Winter Kaiju Roof Slopers 1-3</t>
  </si>
  <si>
    <t>K068 (Kit)</t>
  </si>
  <si>
    <t>Winter Kaiju Roof Sloper 1</t>
  </si>
  <si>
    <t>K068-1</t>
  </si>
  <si>
    <t>Winter Kaiju Roof Sloper 2</t>
  </si>
  <si>
    <t>K068-2</t>
  </si>
  <si>
    <t>Winter Kaiju Roof Sloper 3</t>
  </si>
  <si>
    <t>K068-3</t>
  </si>
  <si>
    <t>Winter 2XL Super Jugs 1</t>
  </si>
  <si>
    <t>K125</t>
  </si>
  <si>
    <t>Winter XL 1 - Slugs</t>
  </si>
  <si>
    <t>K076</t>
  </si>
  <si>
    <t>Winter Large 1 - Low Angle Jugs</t>
  </si>
  <si>
    <t>K005</t>
  </si>
  <si>
    <t>Winter Large 2 - Jugs</t>
  </si>
  <si>
    <t>K006</t>
  </si>
  <si>
    <t>Winter Large 3 - Medium Angle Jugs</t>
  </si>
  <si>
    <t>K030</t>
  </si>
  <si>
    <t>Winter Large 4 - Jugs</t>
  </si>
  <si>
    <t>K031</t>
  </si>
  <si>
    <t>Winter Large 5 - Jugs</t>
  </si>
  <si>
    <t>K051</t>
  </si>
  <si>
    <t>Winter Large 6 - Jugs</t>
  </si>
  <si>
    <t>K058</t>
  </si>
  <si>
    <t>Winter Large 8 - Incut Fins</t>
  </si>
  <si>
    <t>K088</t>
  </si>
  <si>
    <t>Winter Large 9 - Jugs</t>
  </si>
  <si>
    <t>K096</t>
  </si>
  <si>
    <t>Winter Large 10 - Plate Slopers</t>
  </si>
  <si>
    <t>K097</t>
  </si>
  <si>
    <t>Winter Large 11 - Incut Fins</t>
  </si>
  <si>
    <t>K098</t>
  </si>
  <si>
    <t>Winter Large 12 - 3 Pad Incut Fins</t>
  </si>
  <si>
    <t>K110</t>
  </si>
  <si>
    <t>Winter Medium 1 - Low Angle Incuts</t>
  </si>
  <si>
    <t>K010</t>
  </si>
  <si>
    <t>Winter Medium 2 - Medium Jugs</t>
  </si>
  <si>
    <t>K015</t>
  </si>
  <si>
    <t>Winter Medium 3 - Steep Wall Incuts</t>
  </si>
  <si>
    <t>K023</t>
  </si>
  <si>
    <t>Winter Medium 4 - Medium Jugs</t>
  </si>
  <si>
    <t>K050</t>
  </si>
  <si>
    <t>Winter Medium 5 - Puffy Incuts</t>
  </si>
  <si>
    <t>K055</t>
  </si>
  <si>
    <t>Winter Medium 6 - Puffy Incuts</t>
  </si>
  <si>
    <t>K056</t>
  </si>
  <si>
    <t>Winter Medium 7 - Puffy Incuts</t>
  </si>
  <si>
    <t>K057</t>
  </si>
  <si>
    <t>Winter Medium 8 - Puffy Incuts</t>
  </si>
  <si>
    <t>K077</t>
  </si>
  <si>
    <t>Winter Medium 9 - Puffy Incuts</t>
  </si>
  <si>
    <t>K082</t>
  </si>
  <si>
    <t>Winter Medium 10 - Puffy Incut Edges</t>
  </si>
  <si>
    <t>K083</t>
  </si>
  <si>
    <t>Winter Medium 11 - Incut Fins</t>
  </si>
  <si>
    <t>K094</t>
  </si>
  <si>
    <t>Winter Medium 12 - 1 Pad Incut Fins</t>
  </si>
  <si>
    <t>K100</t>
  </si>
  <si>
    <t>Winter Medium 13 - Plate Slopers</t>
  </si>
  <si>
    <t>K105</t>
  </si>
  <si>
    <t>Winter Medium 14 - Hooded Edges</t>
  </si>
  <si>
    <t>K112</t>
  </si>
  <si>
    <t>Winter Medium 15 - Plate Slopers</t>
  </si>
  <si>
    <t>K117</t>
  </si>
  <si>
    <t>Winter Medium 16 - Mini Jugs</t>
  </si>
  <si>
    <t>K166</t>
  </si>
  <si>
    <t>Winter Medium 17 - Mini Jugs</t>
  </si>
  <si>
    <t>K167</t>
  </si>
  <si>
    <t>Winter Medium 18 - Jugs and Mini Jugs</t>
  </si>
  <si>
    <t>K168</t>
  </si>
  <si>
    <t>Winter Medium 19 - Mini Jugs</t>
  </si>
  <si>
    <t>K170</t>
  </si>
  <si>
    <t>Winter Small 1 - Steep Crimps</t>
  </si>
  <si>
    <t>K004</t>
  </si>
  <si>
    <t>Winter Small 2 - Incut Crimps</t>
  </si>
  <si>
    <t>K016</t>
  </si>
  <si>
    <t>Winter Small 3 - Hooded Crimps</t>
  </si>
  <si>
    <t>K017</t>
  </si>
  <si>
    <t>Winter Small 4 - Incut Crimps</t>
  </si>
  <si>
    <t>K039</t>
  </si>
  <si>
    <t>Winter Small 5 - Low Angle Crimps</t>
  </si>
  <si>
    <t>K046</t>
  </si>
  <si>
    <t>Winter Small 6 - Puffy Crimps</t>
  </si>
  <si>
    <t>K079</t>
  </si>
  <si>
    <t>Winter Small 7 - Crimps</t>
  </si>
  <si>
    <t>K091</t>
  </si>
  <si>
    <t>Winter Small 8 - Crimps</t>
  </si>
  <si>
    <t>K093</t>
  </si>
  <si>
    <t>Winter Small 9 - 2 Pad Incut Edges</t>
  </si>
  <si>
    <t>K102</t>
  </si>
  <si>
    <t>Winter XS 1 - Steep Feet</t>
  </si>
  <si>
    <t>K027</t>
  </si>
  <si>
    <t>Winter XS 2 - Steep Feet</t>
  </si>
  <si>
    <t>K028</t>
  </si>
  <si>
    <t>Winter XS 3 - Slopey Feet</t>
  </si>
  <si>
    <t>K101</t>
  </si>
  <si>
    <t>Union</t>
  </si>
  <si>
    <t>Morgan Young (Inspire) - Set 1 - Long Jibs</t>
  </si>
  <si>
    <t>Union - Morgan Young</t>
  </si>
  <si>
    <t>KU001</t>
  </si>
  <si>
    <t>Kilter Europe - Produced at Composite-X, shipped everywhere</t>
  </si>
  <si>
    <t>Haptic - Jeremy Ho - Lo Rider</t>
  </si>
  <si>
    <t>Composite X</t>
  </si>
  <si>
    <t>To see color options scroll right</t>
  </si>
  <si>
    <t>Jeremy Ho Lo Riders Kaiju 1-3 - Crescents</t>
  </si>
  <si>
    <t>KXJH001</t>
  </si>
  <si>
    <t>Composite-X Dannomond Color Options - call or email with questions</t>
  </si>
  <si>
    <t>Jeremy Ho Lo Riders Kaiju 4-6 - Crescents</t>
  </si>
  <si>
    <t>KXJH002</t>
  </si>
  <si>
    <t>Jeremy Ho Lo Riders Kaiju 7-8 - Crescents</t>
  </si>
  <si>
    <t>KXJH003</t>
  </si>
  <si>
    <t>Approx. Aragon Matches</t>
  </si>
  <si>
    <t>10 Jet Black</t>
  </si>
  <si>
    <t>best match, Aragon Black</t>
  </si>
  <si>
    <t>Jeremy Ho Lo Riders XL 1 - Crescents</t>
  </si>
  <si>
    <t>KXJH004</t>
  </si>
  <si>
    <t>77 Green US 16-16</t>
  </si>
  <si>
    <t>decent Aragon Green 16-16</t>
  </si>
  <si>
    <t>Jeremy Ho Lo Riders XL 2 - Crescents</t>
  </si>
  <si>
    <t>KXJH005</t>
  </si>
  <si>
    <t>76 Orange US 14-01</t>
  </si>
  <si>
    <t>decent Aragon Orange 14-01</t>
  </si>
  <si>
    <t>Jeremy Ho Lo Riders XL 3 - Pinches</t>
  </si>
  <si>
    <t>KXJH006</t>
  </si>
  <si>
    <t>78 Purple US 07-13</t>
  </si>
  <si>
    <t>decent Aragon Purple 07-13</t>
  </si>
  <si>
    <t>Jeremy Ho Lo Riders XL 4 - Pinches</t>
  </si>
  <si>
    <t>KXJH007</t>
  </si>
  <si>
    <t>12 Fluoro Green</t>
  </si>
  <si>
    <t>decent Aragon Alien Green 16-29</t>
  </si>
  <si>
    <t>11 Fluoro Orange</t>
  </si>
  <si>
    <t>decent Aragon Day Glo Orange 14-11</t>
  </si>
  <si>
    <t>Jeremy Ho Lo Riders Large 1 - Crescents</t>
  </si>
  <si>
    <t>KXJH008</t>
  </si>
  <si>
    <t>79 Pure White</t>
  </si>
  <si>
    <t>will yellow with time/sun, not super bright</t>
  </si>
  <si>
    <t>Jeremy Ho Lo Riders Large 2 - Crescents</t>
  </si>
  <si>
    <t>KXJH009</t>
  </si>
  <si>
    <t>Haptic - Keith Dickey - Junction- Stella Granite</t>
  </si>
  <si>
    <t>Close Enough For Some - your own risk, no guarantees</t>
  </si>
  <si>
    <t>Keith Dickey Stella Granite Large 1 - Puffy Junction Balls</t>
  </si>
  <si>
    <t>KXKD002</t>
  </si>
  <si>
    <t>7 Sky Blue</t>
  </si>
  <si>
    <t>brighter than Aragon's blue 13-01</t>
  </si>
  <si>
    <t>Kilter - Brushed Sandstone</t>
  </si>
  <si>
    <t>2 Bright Yellow</t>
  </si>
  <si>
    <t>okay with 15-12</t>
  </si>
  <si>
    <t>Brushed Sandstone Medium 1 - Slopey Edges</t>
  </si>
  <si>
    <t>Kilter - Granites</t>
  </si>
  <si>
    <t>KX054</t>
  </si>
  <si>
    <t>5 Traffic Red</t>
  </si>
  <si>
    <t>okay with 11-24</t>
  </si>
  <si>
    <t>69 Lime</t>
  </si>
  <si>
    <t>close to 16-09 and 16-08</t>
  </si>
  <si>
    <t>Brushed Sandstone Jibs Set 1</t>
  </si>
  <si>
    <t>Kilter - Brushed Sandstones</t>
  </si>
  <si>
    <t>KX001</t>
  </si>
  <si>
    <t>13 Fluoro Pink</t>
  </si>
  <si>
    <t>okay with 11-25</t>
  </si>
  <si>
    <t>Brushed Sandstone Jibs Set 2</t>
  </si>
  <si>
    <t>KX002</t>
  </si>
  <si>
    <t>Brushed Sandstone Jibs Set 3</t>
  </si>
  <si>
    <t>KX003</t>
  </si>
  <si>
    <t>Not Very Close - only get if you have  other Euro colors</t>
  </si>
  <si>
    <t>Brushed Sandstone Jibs Set 4</t>
  </si>
  <si>
    <t>KX004</t>
  </si>
  <si>
    <t>16 Signal Violet</t>
  </si>
  <si>
    <t>Dannomond purple, no US match</t>
  </si>
  <si>
    <t>Brushed Sandstone Jibs Set 5</t>
  </si>
  <si>
    <t>KX008</t>
  </si>
  <si>
    <t>Brushed Sandstone Jibs Set 6</t>
  </si>
  <si>
    <t>KX009</t>
  </si>
  <si>
    <t>Brushed Sandstone Jibs Set 7</t>
  </si>
  <si>
    <t>KX010</t>
  </si>
  <si>
    <t>Brushed Sandstone Jibs Set 8</t>
  </si>
  <si>
    <t>KX028</t>
  </si>
  <si>
    <t>Brushed Sandstone Jibs Set 9 - Rails</t>
  </si>
  <si>
    <t>KX032</t>
  </si>
  <si>
    <t>Brushed Sandstone Jibs Set 10 - Slopers</t>
  </si>
  <si>
    <t>KX033</t>
  </si>
  <si>
    <t>Kilter - Font</t>
  </si>
  <si>
    <t>To see color options scroll right and up</t>
  </si>
  <si>
    <t>Font Jib Plates Large Set 1</t>
  </si>
  <si>
    <t>Kilter - Fonts</t>
  </si>
  <si>
    <t>KX005</t>
  </si>
  <si>
    <t>Font Jib Plates Large Set 2</t>
  </si>
  <si>
    <t>KX006</t>
  </si>
  <si>
    <t>Kilter - Granite</t>
  </si>
  <si>
    <t>Granite Kaiju 1-3 Roof Slopers</t>
  </si>
  <si>
    <t>KX022</t>
  </si>
  <si>
    <t>Granite 2XL Set 1 - Super Jugs</t>
  </si>
  <si>
    <t>KX019</t>
  </si>
  <si>
    <t>Granite Mega Jibs Set 1 - Granite Plate</t>
  </si>
  <si>
    <t>KX029</t>
  </si>
  <si>
    <t>Granite Jibs Set 1</t>
  </si>
  <si>
    <t>KX031</t>
  </si>
  <si>
    <t>Kilter - Junction - Granite Teagan</t>
  </si>
  <si>
    <t>Granite Teagan 2XL Set 1 - Mixed Set</t>
  </si>
  <si>
    <t>Kilter - Junction - Granite Teagans</t>
  </si>
  <si>
    <t>KX021</t>
  </si>
  <si>
    <t>Granite Teagan XL Set 1 - Pinches</t>
  </si>
  <si>
    <t>KX020</t>
  </si>
  <si>
    <t>Noah 2XL 1 - Rails</t>
  </si>
  <si>
    <t>KX034</t>
  </si>
  <si>
    <t>Noah 2XL 2 - Rails</t>
  </si>
  <si>
    <t>KX035</t>
  </si>
  <si>
    <t>Noah 2XL 3 - Rails</t>
  </si>
  <si>
    <t>KX036</t>
  </si>
  <si>
    <t>Noah XL 1 - Rails</t>
  </si>
  <si>
    <t>KX037</t>
  </si>
  <si>
    <t>Noah XL 2 - Rails</t>
  </si>
  <si>
    <t>KX038</t>
  </si>
  <si>
    <t>Noah XL 3 - Rails</t>
  </si>
  <si>
    <t>KX039</t>
  </si>
  <si>
    <t>Noah XL 4 - Over Jugs</t>
  </si>
  <si>
    <t>KX042</t>
  </si>
  <si>
    <t>Noah XL 5 - Over Jugs</t>
  </si>
  <si>
    <t>KX043</t>
  </si>
  <si>
    <t>Noah XL 6 - Over Jugs</t>
  </si>
  <si>
    <t>KX046</t>
  </si>
  <si>
    <t>Noah XL 7 - Over Jugs</t>
  </si>
  <si>
    <t>KX047</t>
  </si>
  <si>
    <t>Noah XL 9 - Over Jugs</t>
  </si>
  <si>
    <t>KX048</t>
  </si>
  <si>
    <t>Noah Large 1 - Rails</t>
  </si>
  <si>
    <t>KX040</t>
  </si>
  <si>
    <t>Noah Large 2 - Rails</t>
  </si>
  <si>
    <t>KX041</t>
  </si>
  <si>
    <t>Noah Small 2 - Incut Ears</t>
  </si>
  <si>
    <t>KX055</t>
  </si>
  <si>
    <t>Noah Small 3 - Incut Ears</t>
  </si>
  <si>
    <t>KX056</t>
  </si>
  <si>
    <t>Noah Small 4 - Slopey Dishes</t>
  </si>
  <si>
    <t>KX057</t>
  </si>
  <si>
    <t>Sandstone Kaiju 1-2 - Ledges</t>
  </si>
  <si>
    <t>KX018</t>
  </si>
  <si>
    <t>Sandstone Kaiju 4-5 - Huecos</t>
  </si>
  <si>
    <t>KX049</t>
  </si>
  <si>
    <t>Sandstone 2XL Set 1 - Super Jugs</t>
  </si>
  <si>
    <t>KX011</t>
  </si>
  <si>
    <t>Sandstone 2XL Set 2 - Jugs</t>
  </si>
  <si>
    <t>KX012</t>
  </si>
  <si>
    <t>Sandstone 2XL Set 3 - Jugs</t>
  </si>
  <si>
    <t>KX013</t>
  </si>
  <si>
    <t>Sandstone 2XL Set 4 - Jugs</t>
  </si>
  <si>
    <t>KX014</t>
  </si>
  <si>
    <t>Sandstone 2XL Set 5 - Super Jugs</t>
  </si>
  <si>
    <t>KX017</t>
  </si>
  <si>
    <t>Sandstone 2XL Set 6 - Mixed Set</t>
  </si>
  <si>
    <t>KX030</t>
  </si>
  <si>
    <t>Sandstone XL 1 - Fins</t>
  </si>
  <si>
    <t>KX007</t>
  </si>
  <si>
    <t>Sandstone XL 2 - Jugs</t>
  </si>
  <si>
    <t>KX016</t>
  </si>
  <si>
    <t>KX025</t>
  </si>
  <si>
    <t>KX044</t>
  </si>
  <si>
    <t>Sandstone Large 1 - Jugs</t>
  </si>
  <si>
    <t>KX015</t>
  </si>
  <si>
    <t>Sandstone Large 2 - Mini Jugs and Incuts</t>
  </si>
  <si>
    <t>KX045</t>
  </si>
  <si>
    <t>Sandstone Large 3 - Jugs</t>
  </si>
  <si>
    <t>KX061</t>
  </si>
  <si>
    <t>Sandstone Medium 1 - Crimps</t>
  </si>
  <si>
    <t>KX050</t>
  </si>
  <si>
    <t>Sandstone Medium 2 - Crimps</t>
  </si>
  <si>
    <t>KX051</t>
  </si>
  <si>
    <t>Sandstone Mega Jibs Set 1 - Big Hueco</t>
  </si>
  <si>
    <t>KX026</t>
  </si>
  <si>
    <t>Sandstone Jibs Set 1 - Edges and Incuts</t>
  </si>
  <si>
    <t>KX027</t>
  </si>
  <si>
    <t>Hold Weight:</t>
  </si>
  <si>
    <t>Totals:</t>
  </si>
  <si>
    <t>Total Grips:</t>
  </si>
  <si>
    <t>ARAGON</t>
  </si>
  <si>
    <t>RETAIL HOLD COST:</t>
  </si>
  <si>
    <t>DISCOUNTED HOLD COST:</t>
  </si>
  <si>
    <t>Hardware Total:</t>
  </si>
  <si>
    <t>Color Charge</t>
  </si>
  <si>
    <t>Shirts Total</t>
  </si>
  <si>
    <t>PRODUCT TOTAL:</t>
  </si>
  <si>
    <t>VAT</t>
  </si>
  <si>
    <t>Manufacturer Handling Fee (based on order size):</t>
  </si>
  <si>
    <t>Shipping (We will calculate and return a quote on this):</t>
  </si>
  <si>
    <t>Retail Value:</t>
  </si>
  <si>
    <t>ORDER TOTAL:</t>
  </si>
  <si>
    <t>Discount Value:</t>
  </si>
  <si>
    <t>Payment:</t>
  </si>
  <si>
    <t>Sets:</t>
  </si>
  <si>
    <t>Holds:</t>
  </si>
  <si>
    <t>TOTAL DUE:</t>
  </si>
  <si>
    <t>COMPOSITE X</t>
  </si>
  <si>
    <t>Sales Tax?</t>
  </si>
  <si>
    <t>SUMMARY</t>
  </si>
  <si>
    <t>Summary</t>
  </si>
  <si>
    <t>Total # holds per color</t>
  </si>
  <si>
    <t>Total holds per type</t>
  </si>
  <si>
    <t>% of total</t>
  </si>
  <si>
    <t>Total holds per color</t>
  </si>
  <si>
    <t>Hands</t>
  </si>
  <si>
    <t>% of Total</t>
  </si>
  <si>
    <t>Total</t>
  </si>
  <si>
    <t>Bolts and Other</t>
  </si>
  <si>
    <t>Kilter Recommended Bolt List</t>
  </si>
  <si>
    <t>Quantity of Sets</t>
  </si>
  <si>
    <t>Holds per Set</t>
  </si>
  <si>
    <t>1.5"</t>
  </si>
  <si>
    <t>2"</t>
  </si>
  <si>
    <t>2.5"</t>
  </si>
  <si>
    <t>3"</t>
  </si>
  <si>
    <t>3.5"</t>
  </si>
  <si>
    <t>4"</t>
  </si>
  <si>
    <t>4.5"</t>
  </si>
  <si>
    <t>5"</t>
  </si>
  <si>
    <t>6"</t>
  </si>
  <si>
    <t>6.5"</t>
  </si>
  <si>
    <t>7"</t>
  </si>
  <si>
    <t>8"</t>
  </si>
  <si>
    <t>2"SDS</t>
  </si>
  <si>
    <t>3"SDS</t>
  </si>
  <si>
    <t>3.5"SDS</t>
  </si>
  <si>
    <t>Added</t>
  </si>
  <si>
    <t>K029</t>
  </si>
  <si>
    <t>K161 DT</t>
  </si>
  <si>
    <t>K162 DT</t>
  </si>
  <si>
    <t>Additional Bolts</t>
  </si>
  <si>
    <t>Yes</t>
  </si>
  <si>
    <t>Per Unit</t>
  </si>
  <si>
    <t>Cost Per Size</t>
  </si>
  <si>
    <t>Handling</t>
  </si>
  <si>
    <t>Effective</t>
  </si>
  <si>
    <t>Product/Service</t>
  </si>
  <si>
    <t>Color</t>
  </si>
  <si>
    <t>Quantity</t>
  </si>
  <si>
    <t>Rate</t>
  </si>
  <si>
    <t>Amount</t>
  </si>
  <si>
    <t>UV Stabilize</t>
  </si>
  <si>
    <t>Extended Color</t>
  </si>
  <si>
    <t>Customer</t>
  </si>
  <si>
    <t>Vendor</t>
  </si>
  <si>
    <t>Product</t>
  </si>
  <si>
    <t>Legend</t>
  </si>
  <si>
    <t>Holds - Kilter:K001</t>
  </si>
  <si>
    <t>Discount</t>
  </si>
  <si>
    <t>N</t>
  </si>
  <si>
    <t>Hardware</t>
  </si>
  <si>
    <t>Shipping</t>
  </si>
  <si>
    <t>Y</t>
  </si>
  <si>
    <t>Holds - Kilter:K002</t>
  </si>
  <si>
    <t>UV Stabilizer</t>
  </si>
  <si>
    <t>Holds - Kilter:K003</t>
  </si>
  <si>
    <t>Holds - Kilter:K004</t>
  </si>
  <si>
    <t>Holds - Kilter:K005</t>
  </si>
  <si>
    <t>Holds - Kilter:K006</t>
  </si>
  <si>
    <t>Holds - Kilter:K007</t>
  </si>
  <si>
    <t>Holds - Kilter:K008</t>
  </si>
  <si>
    <t>Holds - Kilter:K009</t>
  </si>
  <si>
    <t>Holds - Kilter:K010</t>
  </si>
  <si>
    <t>Holds - Kilter:K011</t>
  </si>
  <si>
    <t>Holds - Kilter:K012</t>
  </si>
  <si>
    <t>Holds - Kilter:K013</t>
  </si>
  <si>
    <t>Holds - Kilter:K014</t>
  </si>
  <si>
    <t>Holds - Kilter:K015</t>
  </si>
  <si>
    <t>Holds - Kilter:K016</t>
  </si>
  <si>
    <t>Holds - Kilter:K017</t>
  </si>
  <si>
    <t>Holds - Kilter:K018</t>
  </si>
  <si>
    <t>Holds - Kilter:K019</t>
  </si>
  <si>
    <t>Holds - Kilter:K020</t>
  </si>
  <si>
    <t>Holds - Kilter:K021</t>
  </si>
  <si>
    <t>Holds - Kilter:K022</t>
  </si>
  <si>
    <t>Holds - Kilter:K023</t>
  </si>
  <si>
    <t>Holds - Kilter:K024</t>
  </si>
  <si>
    <t>Holds - Kilter:K025</t>
  </si>
  <si>
    <t>Holds - Kilter:K026</t>
  </si>
  <si>
    <t>Holds - Kilter:K027</t>
  </si>
  <si>
    <t>Holds - Kilter:K028</t>
  </si>
  <si>
    <t>Holds - Kilter:K030</t>
  </si>
  <si>
    <t>Holds - Kilter:K031</t>
  </si>
  <si>
    <t>Holds - Kilter:K032</t>
  </si>
  <si>
    <t>Holds - Kilter:K033</t>
  </si>
  <si>
    <t>Holds - Kilter:K034</t>
  </si>
  <si>
    <t>Holds - Kilter:K035</t>
  </si>
  <si>
    <t>Holds - Kilter:K036</t>
  </si>
  <si>
    <t>Holds - Kilter:K037</t>
  </si>
  <si>
    <t>Holds - Kilter:K038</t>
  </si>
  <si>
    <t>Holds - Kilter:K039</t>
  </si>
  <si>
    <t>Holds - Kilter:K040</t>
  </si>
  <si>
    <t>Holds - Kilter:K041</t>
  </si>
  <si>
    <t>Holds - Kilter:K042</t>
  </si>
  <si>
    <t>Holds - Kilter:K043</t>
  </si>
  <si>
    <t>Holds - Kilter:K044</t>
  </si>
  <si>
    <t>Holds - Kilter:K045</t>
  </si>
  <si>
    <t>Holds - Kilter:K046</t>
  </si>
  <si>
    <t>Holds - Kilter:K047 (Kit)</t>
  </si>
  <si>
    <t>Holds - Kilter:K047-1</t>
  </si>
  <si>
    <t>Holds - Kilter:K047-2</t>
  </si>
  <si>
    <t>Holds - Kilter:K047-3</t>
  </si>
  <si>
    <t>Holds - Kilter:K048 (Kit)</t>
  </si>
  <si>
    <t>Holds - Kilter:K048-1</t>
  </si>
  <si>
    <t>Holds - Kilter:K048-2</t>
  </si>
  <si>
    <t>Holds - Kilter:K048-3</t>
  </si>
  <si>
    <t>Holds - Kilter:K049 (Kit)</t>
  </si>
  <si>
    <t>Holds - Kilter:K049-1</t>
  </si>
  <si>
    <t>Holds - Kilter:K049-2</t>
  </si>
  <si>
    <t>Holds - Kilter:K049-3</t>
  </si>
  <si>
    <t>Holds - Kilter:K050</t>
  </si>
  <si>
    <t>Holds - Kilter:K051</t>
  </si>
  <si>
    <t>Holds - Kilter:K052</t>
  </si>
  <si>
    <t>Holds - Kilter:K053 (Kit)</t>
  </si>
  <si>
    <t>Holds - Kilter:K053-1</t>
  </si>
  <si>
    <t>Holds - Kilter:K053-2</t>
  </si>
  <si>
    <t>Holds - Kilter:K053-3</t>
  </si>
  <si>
    <t>Holds - Kilter:K054</t>
  </si>
  <si>
    <t>Holds - Kilter:K055</t>
  </si>
  <si>
    <t>Holds - Kilter:K056</t>
  </si>
  <si>
    <t>Holds - Kilter:K057</t>
  </si>
  <si>
    <t>Holds - Kilter:K058</t>
  </si>
  <si>
    <t>Holds - Kilter:K059</t>
  </si>
  <si>
    <t>Holds - Kilter:K060</t>
  </si>
  <si>
    <t>Holds - Kilter:K061</t>
  </si>
  <si>
    <t>Holds - Kilter:K063 (Kit)</t>
  </si>
  <si>
    <t>Holds - Kilter:K063-1</t>
  </si>
  <si>
    <t>Holds - Kilter:K063-2</t>
  </si>
  <si>
    <t>Holds - Kilter:K063-3</t>
  </si>
  <si>
    <t>Holds - Kilter:K065 (Kit)</t>
  </si>
  <si>
    <t>Holds - Kilter:K065-1</t>
  </si>
  <si>
    <t>Holds - Kilter:K065-2</t>
  </si>
  <si>
    <t>Holds - Kilter:K065-3</t>
  </si>
  <si>
    <t>Holds - Kilter:K066 (Kit)</t>
  </si>
  <si>
    <t>Holds - Kilter:K066-1</t>
  </si>
  <si>
    <t>Holds - Kilter:K066-2</t>
  </si>
  <si>
    <t>Holds - Kilter:K066-3</t>
  </si>
  <si>
    <t>Holds - Kilter:K067 (Kit)</t>
  </si>
  <si>
    <t>Holds - Kilter:K067-1</t>
  </si>
  <si>
    <t>Holds - Kilter:K067-2</t>
  </si>
  <si>
    <t>Holds - Kilter:K067-3</t>
  </si>
  <si>
    <t>Holds - Kilter:K068 (Kit)</t>
  </si>
  <si>
    <t>Holds - Kilter:K068-1</t>
  </si>
  <si>
    <t>Holds - Kilter:K068-2</t>
  </si>
  <si>
    <t>Holds - Kilter:K068-3</t>
  </si>
  <si>
    <t>Holds - Kilter:K069 (Kit)</t>
  </si>
  <si>
    <t>Holds - Kilter:K069-1</t>
  </si>
  <si>
    <t>Holds - Kilter:K069-2</t>
  </si>
  <si>
    <t>Holds - Kilter:K069-3</t>
  </si>
  <si>
    <t>Holds - Kilter:K072</t>
  </si>
  <si>
    <t>Holds - Kilter:K073</t>
  </si>
  <si>
    <t>Holds - Kilter:K074</t>
  </si>
  <si>
    <t>Holds - Kilter:K076</t>
  </si>
  <si>
    <t>Holds - Kilter:K077</t>
  </si>
  <si>
    <t>Holds - Kilter:K078 (Kit)</t>
  </si>
  <si>
    <t>Holds - Kilter:K079</t>
  </si>
  <si>
    <t>Holds - Kilter:K080</t>
  </si>
  <si>
    <t>Holds - Kilter:K081</t>
  </si>
  <si>
    <t>Holds - Kilter:K082</t>
  </si>
  <si>
    <t>Holds - Kilter:K083</t>
  </si>
  <si>
    <t>Holds - Kilter:K084</t>
  </si>
  <si>
    <t>Holds - Kilter:K085</t>
  </si>
  <si>
    <t>Holds - Kilter:K086</t>
  </si>
  <si>
    <t>Holds - Kilter:K087</t>
  </si>
  <si>
    <t>Holds - Kilter:K088</t>
  </si>
  <si>
    <t>Holds - Kilter:K090</t>
  </si>
  <si>
    <t>Holds - Kilter:K091</t>
  </si>
  <si>
    <t>Holds - Kilter:K092</t>
  </si>
  <si>
    <t>Holds - Kilter:K093</t>
  </si>
  <si>
    <t>Holds - Kilter:K094</t>
  </si>
  <si>
    <t>Holds - Kilter:K095</t>
  </si>
  <si>
    <t>Holds - Kilter:K096</t>
  </si>
  <si>
    <t>Holds - Kilter:K097</t>
  </si>
  <si>
    <t>Holds - Kilter:K098</t>
  </si>
  <si>
    <t>Holds - Kilter:K099</t>
  </si>
  <si>
    <t>Holds - Kilter:K100</t>
  </si>
  <si>
    <t>Holds - Kilter:K101</t>
  </si>
  <si>
    <t>Holds - Kilter:K102</t>
  </si>
  <si>
    <t>Holds - Kilter:K103</t>
  </si>
  <si>
    <t>Holds - Kilter:K104</t>
  </si>
  <si>
    <t>Holds - Kilter:K105</t>
  </si>
  <si>
    <t>Holds - Kilter:K106</t>
  </si>
  <si>
    <t>Holds - Kilter:K107</t>
  </si>
  <si>
    <t>Holds - Kilter:K108</t>
  </si>
  <si>
    <t>Holds - Kilter:K109</t>
  </si>
  <si>
    <t>Holds - Kilter:K110</t>
  </si>
  <si>
    <t>Holds - Kilter:K111</t>
  </si>
  <si>
    <t>Holds - Kilter:K112</t>
  </si>
  <si>
    <t>Holds - Kilter:K113</t>
  </si>
  <si>
    <t>Holds - Kilter:K114</t>
  </si>
  <si>
    <t>Holds - Kilter:K115</t>
  </si>
  <si>
    <t>Holds - Kilter:K116</t>
  </si>
  <si>
    <t>Holds - Kilter:K117</t>
  </si>
  <si>
    <t>Holds - Kilter:K118</t>
  </si>
  <si>
    <t>Holds - Kilter:K119</t>
  </si>
  <si>
    <t>Holds - Kilter:K120</t>
  </si>
  <si>
    <t>Holds - Kilter:K121</t>
  </si>
  <si>
    <t>Holds - Kilter:K122</t>
  </si>
  <si>
    <t>Holds - Kilter:K123</t>
  </si>
  <si>
    <t>Holds - Kilter:K124</t>
  </si>
  <si>
    <t>Holds - Kilter:K125</t>
  </si>
  <si>
    <t>Holds - Kilter:K126 (Kit)</t>
  </si>
  <si>
    <t>Holds - Kilter:K126-1</t>
  </si>
  <si>
    <t>Holds - Kilter:K126-2</t>
  </si>
  <si>
    <t>Holds - Kilter:K126-3</t>
  </si>
  <si>
    <t>Holds - Kilter:K127</t>
  </si>
  <si>
    <t>Holds - Kilter:K128</t>
  </si>
  <si>
    <t>Holds - Kilter:K130</t>
  </si>
  <si>
    <t>Holds - Kilter:K133 (Kit)</t>
  </si>
  <si>
    <t>Holds - Kilter:K133-2</t>
  </si>
  <si>
    <t>Holds - Kilter:K133-3</t>
  </si>
  <si>
    <t>Holds - Kilter:K134</t>
  </si>
  <si>
    <t>Holds - Kilter:K135</t>
  </si>
  <si>
    <t>Holds - Kilter:K136</t>
  </si>
  <si>
    <t>Holds - Kilter:K137</t>
  </si>
  <si>
    <t>Holds - Kilter:K138</t>
  </si>
  <si>
    <t>Holds - Kilter:K139</t>
  </si>
  <si>
    <t>Holds - Kilter:K140</t>
  </si>
  <si>
    <t>Holds - Kilter:K141</t>
  </si>
  <si>
    <t>Holds - Kilter:K142</t>
  </si>
  <si>
    <t>Holds - Kilter:K143</t>
  </si>
  <si>
    <t>Holds - Kilter:K144</t>
  </si>
  <si>
    <t>Holds - Kilter:K145</t>
  </si>
  <si>
    <t>Holds - Kilter:K146</t>
  </si>
  <si>
    <t>Holds - Kilter:K147</t>
  </si>
  <si>
    <t>Holds - Kilter:K148</t>
  </si>
  <si>
    <t>Holds - Kilter:K149</t>
  </si>
  <si>
    <t>Holds - Kilter:K149 DT</t>
  </si>
  <si>
    <t>Holds - Kilter:K150</t>
  </si>
  <si>
    <t>Holds - Kilter:K151</t>
  </si>
  <si>
    <t>Holds - Kilter:K152</t>
  </si>
  <si>
    <t>Holds - Kilter:K153</t>
  </si>
  <si>
    <t>Holds - Kilter:K154</t>
  </si>
  <si>
    <t>Holds - Kilter:K155</t>
  </si>
  <si>
    <t>Holds - Kilter:K156</t>
  </si>
  <si>
    <t>Holds - Kilter:K157</t>
  </si>
  <si>
    <t>Holds - Kilter:K158</t>
  </si>
  <si>
    <t>Holds - Kilter:K159</t>
  </si>
  <si>
    <t>Holds - Kilter:K160</t>
  </si>
  <si>
    <t>Holds - Kilter:K161 (Kit)</t>
  </si>
  <si>
    <t>Holds - Kilter:K161 DT (Kit)</t>
  </si>
  <si>
    <t>Holds - Kilter:K161-1 DT</t>
  </si>
  <si>
    <t>Holds - Kilter:K161-2</t>
  </si>
  <si>
    <t>Holds - Kilter:K161-2 DT</t>
  </si>
  <si>
    <t>Holds - Kilter:K161-3</t>
  </si>
  <si>
    <t>Holds - Kilter:K161-3 DT</t>
  </si>
  <si>
    <t>Holds - Kilter:K162 DT (Kit)</t>
  </si>
  <si>
    <t>Holds - Kilter:K162-1 DT</t>
  </si>
  <si>
    <t>Holds - Kilter:K162-2 DT</t>
  </si>
  <si>
    <t>Holds - Kilter:K162-3 DT</t>
  </si>
  <si>
    <t>Holds - Kilter:K164</t>
  </si>
  <si>
    <t>Holds - Kilter:K166</t>
  </si>
  <si>
    <t>Holds - Kilter:K167</t>
  </si>
  <si>
    <t>Holds - Kilter:K168</t>
  </si>
  <si>
    <t>Holds - Kilter:K169</t>
  </si>
  <si>
    <t>Holds - Kilter:K170</t>
  </si>
  <si>
    <t>Holds - Kilter:K171</t>
  </si>
  <si>
    <t>Holds - Kilter:K172</t>
  </si>
  <si>
    <t>Holds - Kilter:K173</t>
  </si>
  <si>
    <t>Holds - Kilter:K174</t>
  </si>
  <si>
    <t>Holds - Kilter:K175</t>
  </si>
  <si>
    <t>Holds - Kilter:K176</t>
  </si>
  <si>
    <t>Holds - Kilter:K177</t>
  </si>
  <si>
    <t>Holds - Kilter:K178</t>
  </si>
  <si>
    <t>Holds - Kilter:K179 (Kit)</t>
  </si>
  <si>
    <t>Holds - Kilter:K179-1</t>
  </si>
  <si>
    <t>Holds - Kilter:K179-2</t>
  </si>
  <si>
    <t>Holds - Kilter:K179-3</t>
  </si>
  <si>
    <t>Holds - Kilter:K181</t>
  </si>
  <si>
    <t>Holds - Kilter:K182</t>
  </si>
  <si>
    <t>Holds - Kilter:K183</t>
  </si>
  <si>
    <t>Holds - Kilter:K184</t>
  </si>
  <si>
    <t>Holds - Kilter:K185</t>
  </si>
  <si>
    <t>K815</t>
  </si>
  <si>
    <t>Holds - F-Block:Dan Yagmin:KFB001</t>
  </si>
  <si>
    <t>Holds - F-Block:Dan Yagmin:KFB002</t>
  </si>
  <si>
    <t>Holds - F-Block:Dan Yagmin:KFB003</t>
  </si>
  <si>
    <t>Holds - F-Block:Dan Yagmin:KFB004</t>
  </si>
  <si>
    <t>Holds - F-Block:Dan Yagmin:KFB005</t>
  </si>
  <si>
    <t>Holds - F-Block:Dan Yagmin:KFB006</t>
  </si>
  <si>
    <t>Holds - F-Block:Dan Yagmin:KFB007</t>
  </si>
  <si>
    <t>Holds - F-Block:Dan Yagmin:KFB008</t>
  </si>
  <si>
    <t>Holds - F-Block:Dan Yagmin:KFB009</t>
  </si>
  <si>
    <t>Holds - F-Block:Dan Yagmin:KFB010</t>
  </si>
  <si>
    <t>Holds - F-Block:Dan Yagmin:KFB011</t>
  </si>
  <si>
    <t>Holds - F-Block:Dan Yagmin:KFB012</t>
  </si>
  <si>
    <t>Holds - F-Block:Dan Yagmin:KFB013</t>
  </si>
  <si>
    <t>Holds - F-Block:Dan Yagmin:KFB014</t>
  </si>
  <si>
    <t>Holds - F-Block:Dan Yagmin:KFB015</t>
  </si>
  <si>
    <t>Holds - F-Block:Dan Yagmin:KFB016</t>
  </si>
  <si>
    <t>Holds - F-Block:Dan Yagmin:KFB017</t>
  </si>
  <si>
    <t>Holds - F-Block:Dan Yagmin:KFB018</t>
  </si>
  <si>
    <t>Holds - F-Block:Dan Yagmin:KFB019</t>
  </si>
  <si>
    <t>Holds - F-Block:Dan Yagmin:KFB020</t>
  </si>
  <si>
    <t>Holds - F-Block:Dan Yagmin:KFB021</t>
  </si>
  <si>
    <t>Holds - F-Block:Dan Yagmin:KFB022</t>
  </si>
  <si>
    <t>Holds - F-Block:Dan Yagmin:KFB023</t>
  </si>
  <si>
    <t>Holds - F-Block:Dan Yagmin:KFB024</t>
  </si>
  <si>
    <t>Holds - Haptic:Alex:KHAP001</t>
  </si>
  <si>
    <t>Holds - Haptic:Alex:KHAP002</t>
  </si>
  <si>
    <t>Holds - Haptic:Ian:KHIP001</t>
  </si>
  <si>
    <t>Holds - Haptic:Ian:KHIP002</t>
  </si>
  <si>
    <t>Holds - Haptic:Ian:KHIP003</t>
  </si>
  <si>
    <t>Holds - Haptic:Ian:KHIP004</t>
  </si>
  <si>
    <t>Holds - Haptic:Ian:KHIP005</t>
  </si>
  <si>
    <t>Holds - Haptic:Ian:KHIP006</t>
  </si>
  <si>
    <t>Holds - Haptic:Ian:KHIP007</t>
  </si>
  <si>
    <t>Holds - Haptic:Ian:KHIP008</t>
  </si>
  <si>
    <t>Holds - Haptic:Ian:KHIP009</t>
  </si>
  <si>
    <t>Holds - Haptic:Ian:KHIP010</t>
  </si>
  <si>
    <t>KHIP011</t>
  </si>
  <si>
    <t>Holds - Haptic:Ian:KHIP011</t>
  </si>
  <si>
    <t>Holds - Haptic:Ian:KHIP012 (Kit)</t>
  </si>
  <si>
    <t>Holds - Haptic:Ian:KHIP012-2</t>
  </si>
  <si>
    <t>Holds - Haptic:Ian:KHIP012-3</t>
  </si>
  <si>
    <t>Holds - Haptic:Ian:KHIP013</t>
  </si>
  <si>
    <t>Holds - Haptic:Ian:KHIP013 DT</t>
  </si>
  <si>
    <t>Holds - Haptic:Ian:KHIP014</t>
  </si>
  <si>
    <t>Holds - Haptic:Ian:KHIP015</t>
  </si>
  <si>
    <t>Holds - Haptic:Ian:KHIP016</t>
  </si>
  <si>
    <t>Holds - Haptic:Ian:KHIP017</t>
  </si>
  <si>
    <t>Holds - Haptic:Ian:KHIP018</t>
  </si>
  <si>
    <t>Holds - Haptic:Ian:KHIP019</t>
  </si>
  <si>
    <t>Holds - Haptic:Ian:KHIP021</t>
  </si>
  <si>
    <t>Holds - Haptic:Jeremy:KHJH001</t>
  </si>
  <si>
    <t>Holds - Haptic:Jeremy:KHJH003</t>
  </si>
  <si>
    <t>Holds - Haptic:Jeremy:KHJH004</t>
  </si>
  <si>
    <t>Holds - Haptic:Jeremy:KHJH005</t>
  </si>
  <si>
    <t>Holds - Haptic:Jimmy:KHJW001</t>
  </si>
  <si>
    <t>Holds - Haptic:Jimmy:KHJW002 (Kit)</t>
  </si>
  <si>
    <t>Holds - Haptic:Jimmy:KHJW002-1</t>
  </si>
  <si>
    <t>Holds - Haptic:Jimmy:KHJW002-2</t>
  </si>
  <si>
    <t>Holds - Haptic:Jimmy:KHJW002-3</t>
  </si>
  <si>
    <t>Holds - Haptic:Jimmy:KHJW003</t>
  </si>
  <si>
    <t>Holds - Haptic:Jimmy:KHJW004</t>
  </si>
  <si>
    <t>Holds - Haptic:Jimmy:KHJW005</t>
  </si>
  <si>
    <t>Holds - Haptic:Jimmy:KHJW006</t>
  </si>
  <si>
    <t>Holds - Haptic:Jimmy:KHJW007</t>
  </si>
  <si>
    <t>Holds - Haptic:Jimmy:KHJW008</t>
  </si>
  <si>
    <t>Holds - Haptic:Jimmy:KHJW010</t>
  </si>
  <si>
    <t>Holds - Haptic:Jimmy:KHJW011</t>
  </si>
  <si>
    <t>Holds - Haptic:Jimmy:KHJW012</t>
  </si>
  <si>
    <t>Holds - Haptic:Jimmy:KHJW013</t>
  </si>
  <si>
    <t>Holds - Haptic:Jimmy:KHJW014</t>
  </si>
  <si>
    <t>Holds - Haptic:Jimmy:KHJW015</t>
  </si>
  <si>
    <t>Holds - Haptic:Keith:KHKD001</t>
  </si>
  <si>
    <t>Holds - Haptic:Keith:KHKD002</t>
  </si>
  <si>
    <t>Holds - Haptic:Keith:KHKD003</t>
  </si>
  <si>
    <t>Holds - Haptic:Keith:KHKD004</t>
  </si>
  <si>
    <t>Holds - Haptic:Keith:KHKD005</t>
  </si>
  <si>
    <t>Holds - Haptic:Keith:KHKD006</t>
  </si>
  <si>
    <t>Holds - Haptic:Keith:KHKD007 (Kit)</t>
  </si>
  <si>
    <t>Holds - Haptic:Keith:KHKD007-1</t>
  </si>
  <si>
    <t>Holds - Haptic:Keith:KHKD007-2</t>
  </si>
  <si>
    <t>Holds - Haptic:Keith:KHKD007-3</t>
  </si>
  <si>
    <t>Holds - Haptic:Keith:KHKD008</t>
  </si>
  <si>
    <t>Holds - Haptic:Keith:KHKD009</t>
  </si>
  <si>
    <t>Holds - Haptic:Keith:KHKD010</t>
  </si>
  <si>
    <t>Holds - Haptic:Keith:KHKD011</t>
  </si>
  <si>
    <t>Holds - Haptic:Keith:KHKD012</t>
  </si>
  <si>
    <t>Holds - Haptic:Keith:KHKD013</t>
  </si>
  <si>
    <t>Holds - Haptic:Keith:KHKD014</t>
  </si>
  <si>
    <t>Holds - Haptic:Keith:KHKD015</t>
  </si>
  <si>
    <t>Holds - Haptic:Keith:KHKD016</t>
  </si>
  <si>
    <t>Holds - Haptic:Keith:KHKD017</t>
  </si>
  <si>
    <t>Holds - Haptic:Keith:KHKD018</t>
  </si>
  <si>
    <t>Holds - Haptic:Keith:KHKD019</t>
  </si>
  <si>
    <t>Holds - Haptic:Pete:KHPJ001</t>
  </si>
  <si>
    <t>Holds - Haptic:Pete:KHPJ002</t>
  </si>
  <si>
    <t>Holds - Haptic:Pete:KHPJ003</t>
  </si>
  <si>
    <t>Holds - Haptic:Roy:KHRQ001</t>
  </si>
  <si>
    <t>Holds - Haptic:Unleashed Will:KHUW001</t>
  </si>
  <si>
    <t>Holds - Haptic:Unleashed Will:KHUW002</t>
  </si>
  <si>
    <t>Holds - Haptic:Unleashed Will:KHUW003</t>
  </si>
  <si>
    <t>Holds - Haptic:Unleashed Will:KHUW004</t>
  </si>
  <si>
    <t>Holds - Haptic:Unleashed Will:KHUW005</t>
  </si>
  <si>
    <t>Holds - Haptic:Unleashed Will:KHUW006</t>
  </si>
  <si>
    <t>Holds - Haptic:Unleashed Will:KHUW007</t>
  </si>
  <si>
    <t>Holds - Haptic:Unleashed Will:KHUW008</t>
  </si>
  <si>
    <t>Holds - Haptic:Unleashed Will:KHUW009</t>
  </si>
  <si>
    <t>Holds - Haptic:Unleashed Will:KHUW010</t>
  </si>
  <si>
    <t>Holds - Haptic:Unleashed Will:KHUW011</t>
  </si>
  <si>
    <t>Holds - Haptic:Will:KHWA001</t>
  </si>
  <si>
    <t>Holds - Haptic:Will:KHWA002</t>
  </si>
  <si>
    <t>Holds - Haptic:Will:KHWA003</t>
  </si>
  <si>
    <t>Holds - Haptic:Will:KHWA004</t>
  </si>
  <si>
    <t>Holds - Haptic:Will:KHWA005</t>
  </si>
  <si>
    <t>Holds - Haptic:Will:KHWA006</t>
  </si>
  <si>
    <t>Holds - Haptic:Will:KHWA007</t>
  </si>
  <si>
    <t>Holds - Haptic:Will:KHWA008</t>
  </si>
  <si>
    <t>Holds - Haptic:Will:KHWA009</t>
  </si>
  <si>
    <t>Holds - Haptic:Will:KHWA010</t>
  </si>
  <si>
    <t>Holds - Haptic:Will:KHWA011</t>
  </si>
  <si>
    <t>Holds - Haptic:Will:KHWA012</t>
  </si>
  <si>
    <t>Holds - Haptic:Will:KHWA013</t>
  </si>
  <si>
    <t>Holds - Haptic:Will:KHWA014</t>
  </si>
  <si>
    <t>Holds - Haptic:Will:KHWA015 (Kit)</t>
  </si>
  <si>
    <t>Holds - Haptic:Will:KHWA015-1</t>
  </si>
  <si>
    <t>Holds - Haptic:Will:KHWA015-2</t>
  </si>
  <si>
    <t>Holds - Haptic:Will:KHWA015-3</t>
  </si>
  <si>
    <t>Holds - Haptic:Will:KHWA016</t>
  </si>
  <si>
    <t>Holds - Haptic:Will:KHWA017</t>
  </si>
  <si>
    <t>Holds - Haptic:Will:KHWA018</t>
  </si>
  <si>
    <t>Holds - Haptic:Will:KHWA020</t>
  </si>
  <si>
    <t>Holds - Haptic:Will:KHWA022</t>
  </si>
  <si>
    <t>Holds - Union:KU001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</si>
</sst>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0000"/>
    <numFmt numFmtId="165" formatCode="&quot; &quot;[$$-409]* #,##0.00&quot; &quot;;&quot; &quot;[$$-409]* \(#,##0.00\);&quot; &quot;[$$-409]* &quot;-&quot;??&quot; &quot;"/>
    <numFmt numFmtId="166" formatCode="[$€-2]\ 0.00"/>
    <numFmt numFmtId="167" formatCode="[$$-409]#,##0.00&quot; &quot;;&quot;($&quot;#,##0.00\)"/>
    <numFmt numFmtId="168" formatCode="[$€-2]\ #,##0"/>
    <numFmt numFmtId="169" formatCode="&quot; &quot;* #,##0&quot; &quot;;&quot; &quot;* \(#,##0\);&quot; &quot;* &quot;-&quot;??&quot; &quot;"/>
    <numFmt numFmtId="170" formatCode="[$€-2]\ #,##0.00"/>
    <numFmt numFmtId="171" formatCode="[$€-2]\ 0"/>
    <numFmt numFmtId="172" formatCode="[$$-409]\ #,##0.00"/>
    <numFmt numFmtId="173" formatCode="[$$-409]\ 0.00"/>
    <numFmt numFmtId="174" formatCode="_-[$€-2]* #,##0.00_-;_-[$€-2]* \(#,##0.00\)_-;_-[$€-2]* &quot;-&quot;??;_-@_-"/>
  </numFmts>
  <fonts count="38">
    <font>
      <sz val="10"/>
      <color indexed="8"/>
      <name val="Verdana"/>
    </font>
    <font>
      <sz val="12"/>
      <color indexed="8"/>
      <name val="Verdana"/>
    </font>
    <font>
      <sz val="14"/>
      <color indexed="8"/>
      <name val="Verdana"/>
    </font>
    <font>
      <u/>
      <sz val="12"/>
      <color indexed="16"/>
      <name val="Verdana"/>
    </font>
    <font>
      <b/>
      <sz val="18"/>
      <color indexed="8"/>
      <name val="Stardos Stencil"/>
    </font>
    <font>
      <sz val="8"/>
      <color indexed="8"/>
      <name val="Verdana"/>
    </font>
    <font>
      <b/>
      <sz val="8"/>
      <color indexed="8"/>
      <name val="Stardos Stencil"/>
    </font>
    <font>
      <b/>
      <sz val="8"/>
      <color indexed="9"/>
      <name val="Verdana"/>
    </font>
    <font>
      <b/>
      <sz val="12"/>
      <color indexed="8"/>
      <name val="Verdana"/>
    </font>
    <font>
      <sz val="9"/>
      <color indexed="8"/>
      <name val="Verdana"/>
    </font>
    <font>
      <b/>
      <sz val="11"/>
      <color indexed="8"/>
      <name val="Droid Sans"/>
    </font>
    <font>
      <i/>
      <sz val="9"/>
      <color indexed="8"/>
      <name val="Verdana"/>
    </font>
    <font>
      <sz val="8"/>
      <color indexed="37"/>
      <name val="Verdana"/>
    </font>
    <font>
      <i/>
      <sz val="10"/>
      <color indexed="8"/>
      <name val="Verdana"/>
    </font>
    <font>
      <sz val="8"/>
      <color indexed="19"/>
      <name val="Verdana"/>
    </font>
    <font>
      <b/>
      <sz val="10"/>
      <color indexed="8"/>
      <name val="Verdana"/>
    </font>
    <font>
      <b/>
      <sz val="8"/>
      <color indexed="8"/>
      <name val="Verdana"/>
    </font>
    <font>
      <b/>
      <sz val="10"/>
      <color indexed="9"/>
      <name val="Verdana"/>
    </font>
    <font>
      <sz val="8"/>
      <color indexed="9"/>
      <name val="Verdana"/>
    </font>
    <font>
      <i/>
      <sz val="8"/>
      <color indexed="8"/>
      <name val="Verdana"/>
    </font>
    <font>
      <b/>
      <i/>
      <sz val="10"/>
      <color indexed="9"/>
      <name val="Verdana"/>
    </font>
    <font>
      <sz val="10"/>
      <color indexed="9"/>
      <name val="Verdana"/>
    </font>
    <font>
      <b/>
      <sz val="10"/>
      <color indexed="62"/>
      <name val="Verdana"/>
    </font>
    <font>
      <i/>
      <sz val="10"/>
      <color indexed="62"/>
      <name val="Verdana"/>
    </font>
    <font>
      <sz val="10"/>
      <color indexed="62"/>
      <name val="Verdana"/>
    </font>
    <font>
      <i/>
      <sz val="10"/>
      <color indexed="9"/>
      <name val="Verdana"/>
    </font>
    <font>
      <b/>
      <i/>
      <sz val="10"/>
      <color indexed="8"/>
      <name val="Verdana"/>
    </font>
    <font>
      <b/>
      <i/>
      <sz val="8"/>
      <color indexed="9"/>
      <name val="Verdana"/>
    </font>
    <font>
      <b/>
      <i/>
      <sz val="8"/>
      <color indexed="8"/>
      <name val="Verdana"/>
    </font>
    <font>
      <b/>
      <u/>
      <sz val="8"/>
      <color indexed="9"/>
      <name val="Verdana"/>
    </font>
    <font>
      <b/>
      <i/>
      <sz val="12"/>
      <color indexed="8"/>
      <name val="Verdana"/>
    </font>
    <font>
      <b/>
      <sz val="11"/>
      <color indexed="8"/>
      <name val="Verdana"/>
    </font>
    <font>
      <sz val="10"/>
      <color indexed="10"/>
      <name val="Roboto"/>
    </font>
    <font>
      <b/>
      <u/>
      <sz val="16"/>
      <color indexed="8"/>
      <name val="Calibri"/>
    </font>
    <font>
      <b/>
      <sz val="11"/>
      <color indexed="9"/>
      <name val="Calibri"/>
    </font>
    <font>
      <sz val="8"/>
      <color indexed="8"/>
      <name val="Arial"/>
    </font>
    <font>
      <b/>
      <sz val="11"/>
      <color indexed="8"/>
      <name val="Calibri"/>
    </font>
    <font>
      <sz val="11"/>
      <color indexed="9"/>
      <name val="Calibri"/>
    </font>
  </fonts>
  <fills count="50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96">
    <border>
      <left/>
      <right/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53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medium">
        <color indexed="8"/>
      </right>
      <top/>
      <bottom style="thin">
        <color indexed="53"/>
      </bottom>
      <diagonal/>
    </border>
    <border>
      <left style="medium">
        <color indexed="8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8"/>
      </bottom>
      <diagonal/>
    </border>
    <border>
      <left/>
      <right style="thin">
        <color indexed="53"/>
      </right>
      <top style="thin">
        <color indexed="53"/>
      </top>
      <bottom style="thin">
        <color indexed="8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8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ck">
        <color indexed="8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8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8"/>
      </right>
      <top style="thin">
        <color indexed="5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53"/>
      </right>
      <top style="thin">
        <color indexed="53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3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8"/>
      </left>
      <right style="medium">
        <color indexed="8"/>
      </right>
      <top style="thin">
        <color indexed="53"/>
      </top>
      <bottom style="thin">
        <color indexed="53"/>
      </bottom>
      <diagonal/>
    </border>
    <border>
      <left style="medium">
        <color indexed="8"/>
      </left>
      <right style="medium">
        <color indexed="8"/>
      </right>
      <top style="thin">
        <color indexed="53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53"/>
      </left>
      <right style="thick">
        <color indexed="8"/>
      </right>
      <top style="medium">
        <color indexed="8"/>
      </top>
      <bottom style="thin">
        <color indexed="5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53"/>
      </right>
      <top style="medium">
        <color indexed="8"/>
      </top>
      <bottom style="thin">
        <color indexed="53"/>
      </bottom>
      <diagonal/>
    </border>
    <border>
      <left style="thin">
        <color indexed="53"/>
      </left>
      <right style="medium">
        <color indexed="8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8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53"/>
      </right>
      <top style="medium">
        <color indexed="8"/>
      </top>
      <bottom style="thin">
        <color indexed="8"/>
      </bottom>
      <diagonal/>
    </border>
    <border>
      <left style="thin">
        <color indexed="53"/>
      </left>
      <right style="thin">
        <color indexed="53"/>
      </right>
      <top style="medium">
        <color indexed="8"/>
      </top>
      <bottom style="thin">
        <color indexed="8"/>
      </bottom>
      <diagonal/>
    </border>
    <border>
      <left style="thin">
        <color indexed="53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53"/>
      </right>
      <top style="thin">
        <color indexed="8"/>
      </top>
      <bottom style="medium">
        <color indexed="8"/>
      </bottom>
      <diagonal/>
    </border>
    <border>
      <left style="thin">
        <color indexed="53"/>
      </left>
      <right style="thin">
        <color indexed="53"/>
      </right>
      <top style="thin">
        <color indexed="8"/>
      </top>
      <bottom style="medium">
        <color indexed="8"/>
      </bottom>
      <diagonal/>
    </border>
    <border>
      <left style="thin">
        <color indexed="53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8"/>
      </right>
      <top style="thin">
        <color indexed="8"/>
      </top>
      <bottom style="thin">
        <color indexed="53"/>
      </bottom>
      <diagonal/>
    </border>
    <border>
      <left style="thin">
        <color indexed="8"/>
      </left>
      <right style="thin">
        <color indexed="53"/>
      </right>
      <top style="thin">
        <color indexed="8"/>
      </top>
      <bottom style="thin">
        <color indexed="53"/>
      </bottom>
      <diagonal/>
    </border>
    <border>
      <left style="thin">
        <color indexed="53"/>
      </left>
      <right style="thin">
        <color indexed="8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8"/>
      </top>
      <bottom style="thin">
        <color indexed="53"/>
      </bottom>
      <diagonal/>
    </border>
    <border>
      <left style="thin">
        <color indexed="53"/>
      </left>
      <right style="medium">
        <color indexed="8"/>
      </right>
      <top style="medium">
        <color indexed="8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8"/>
      </right>
      <top style="thin">
        <color indexed="53"/>
      </top>
      <bottom style="medium">
        <color indexed="8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</borders>
  <cellStyleXfs count="1">
    <xf numFmtId="0" fontId="0" fillId="0" borderId="0" applyNumberFormat="0" applyFill="0" applyBorder="0" applyProtection="0"/>
  </cellStyleXfs>
  <cellXfs count="582">
    <xf numFmtId="0" fontId="0" fillId="0" borderId="0" xfId="0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NumberFormat="1" applyFont="1" applyAlignment="1"/>
    <xf numFmtId="0" fontId="0" fillId="4" borderId="1" xfId="0" applyFont="1" applyFill="1" applyBorder="1" applyAlignment="1"/>
    <xf numFmtId="0" fontId="4" fillId="4" borderId="2" xfId="0" applyFont="1" applyFill="1" applyBorder="1" applyAlignment="1">
      <alignment horizontal="center" vertical="top"/>
    </xf>
    <xf numFmtId="0" fontId="0" fillId="4" borderId="2" xfId="0" applyFont="1" applyFill="1" applyBorder="1" applyAlignment="1"/>
    <xf numFmtId="2" fontId="4" fillId="4" borderId="2" xfId="0" applyNumberFormat="1" applyFont="1" applyFill="1" applyBorder="1" applyAlignment="1">
      <alignment horizontal="center" vertical="top"/>
    </xf>
    <xf numFmtId="0" fontId="0" fillId="4" borderId="3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0" fillId="4" borderId="0" xfId="0" applyFont="1" applyFill="1" applyBorder="1" applyAlignment="1"/>
    <xf numFmtId="0" fontId="6" fillId="4" borderId="0" xfId="0" applyFont="1" applyFill="1" applyBorder="1" applyAlignment="1">
      <alignment horizontal="center" vertical="top"/>
    </xf>
    <xf numFmtId="2" fontId="6" fillId="4" borderId="0" xfId="0" applyNumberFormat="1" applyFont="1" applyFill="1" applyBorder="1" applyAlignment="1">
      <alignment horizontal="center" vertical="top"/>
    </xf>
    <xf numFmtId="0" fontId="0" fillId="4" borderId="5" xfId="0" applyFont="1" applyFill="1" applyBorder="1" applyAlignment="1"/>
    <xf numFmtId="49" fontId="7" fillId="5" borderId="4" xfId="0" applyNumberFormat="1" applyFont="1" applyFill="1" applyBorder="1" applyAlignment="1"/>
    <xf numFmtId="49" fontId="7" fillId="5" borderId="0" xfId="0" applyNumberFormat="1" applyFont="1" applyFill="1" applyBorder="1" applyAlignment="1"/>
    <xf numFmtId="49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2" fontId="0" fillId="4" borderId="0" xfId="0" applyNumberFormat="1" applyFont="1" applyFill="1" applyBorder="1" applyAlignment="1"/>
    <xf numFmtId="0" fontId="0" fillId="4" borderId="6" xfId="0" applyFont="1" applyFill="1" applyBorder="1" applyAlignment="1"/>
    <xf numFmtId="0" fontId="8" fillId="4" borderId="0" xfId="0" applyFont="1" applyFill="1" applyBorder="1" applyAlignment="1">
      <alignment vertical="center"/>
    </xf>
    <xf numFmtId="49" fontId="7" fillId="5" borderId="7" xfId="0" applyNumberFormat="1" applyFont="1" applyFill="1" applyBorder="1" applyAlignment="1"/>
    <xf numFmtId="49" fontId="0" fillId="4" borderId="8" xfId="0" applyNumberFormat="1" applyFont="1" applyFill="1" applyBorder="1" applyAlignment="1"/>
    <xf numFmtId="0" fontId="0" fillId="4" borderId="9" xfId="0" applyFont="1" applyFill="1" applyBorder="1" applyAlignment="1">
      <alignment wrapText="1"/>
    </xf>
    <xf numFmtId="0" fontId="9" fillId="4" borderId="9" xfId="0" applyFont="1" applyFill="1" applyBorder="1" applyAlignment="1"/>
    <xf numFmtId="0" fontId="9" fillId="4" borderId="0" xfId="0" applyFont="1" applyFill="1" applyBorder="1" applyAlignment="1"/>
    <xf numFmtId="0" fontId="0" fillId="4" borderId="7" xfId="0" applyFont="1" applyFill="1" applyBorder="1" applyAlignment="1"/>
    <xf numFmtId="49" fontId="10" fillId="4" borderId="0" xfId="0" applyNumberFormat="1" applyFont="1" applyFill="1" applyBorder="1" applyAlignment="1">
      <alignment horizontal="right" vertical="center"/>
    </xf>
    <xf numFmtId="0" fontId="5" fillId="6" borderId="0" xfId="0" applyFont="1" applyFill="1" applyBorder="1" applyAlignment="1"/>
    <xf numFmtId="0" fontId="0" fillId="4" borderId="12" xfId="0" applyFont="1" applyFill="1" applyBorder="1" applyAlignment="1"/>
    <xf numFmtId="0" fontId="11" fillId="4" borderId="4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49" fontId="0" fillId="4" borderId="0" xfId="0" applyNumberFormat="1" applyFont="1" applyFill="1" applyBorder="1" applyAlignment="1"/>
    <xf numFmtId="0" fontId="12" fillId="4" borderId="0" xfId="0" applyFont="1" applyFill="1" applyBorder="1" applyAlignment="1"/>
    <xf numFmtId="0" fontId="14" fillId="4" borderId="0" xfId="0" applyFont="1" applyFill="1" applyBorder="1" applyAlignment="1"/>
    <xf numFmtId="0" fontId="15" fillId="4" borderId="0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/>
    <xf numFmtId="0" fontId="0" fillId="6" borderId="0" xfId="0" applyFont="1" applyFill="1" applyBorder="1" applyAlignment="1"/>
    <xf numFmtId="0" fontId="15" fillId="6" borderId="0" xfId="0" applyFont="1" applyFill="1" applyBorder="1" applyAlignment="1"/>
    <xf numFmtId="0" fontId="0" fillId="4" borderId="4" xfId="0" applyFont="1" applyFill="1" applyBorder="1" applyAlignment="1"/>
    <xf numFmtId="0" fontId="16" fillId="4" borderId="6" xfId="0" applyFont="1" applyFill="1" applyBorder="1" applyAlignment="1"/>
    <xf numFmtId="0" fontId="5" fillId="4" borderId="6" xfId="0" applyFont="1" applyFill="1" applyBorder="1" applyAlignment="1"/>
    <xf numFmtId="49" fontId="16" fillId="4" borderId="6" xfId="0" applyNumberFormat="1" applyFont="1" applyFill="1" applyBorder="1" applyAlignment="1"/>
    <xf numFmtId="49" fontId="8" fillId="4" borderId="6" xfId="0" applyNumberFormat="1" applyFont="1" applyFill="1" applyBorder="1" applyAlignment="1"/>
    <xf numFmtId="0" fontId="5" fillId="4" borderId="13" xfId="0" applyFont="1" applyFill="1" applyBorder="1" applyAlignment="1"/>
    <xf numFmtId="49" fontId="7" fillId="8" borderId="8" xfId="0" applyNumberFormat="1" applyFont="1" applyFill="1" applyBorder="1" applyAlignment="1">
      <alignment horizontal="center" vertical="center" wrapText="1"/>
    </xf>
    <xf numFmtId="49" fontId="7" fillId="9" borderId="8" xfId="0" applyNumberFormat="1" applyFont="1" applyFill="1" applyBorder="1" applyAlignment="1">
      <alignment horizontal="center" vertical="center" wrapText="1"/>
    </xf>
    <xf numFmtId="49" fontId="16" fillId="10" borderId="8" xfId="0" applyNumberFormat="1" applyFont="1" applyFill="1" applyBorder="1" applyAlignment="1">
      <alignment horizontal="center" vertical="center" wrapText="1"/>
    </xf>
    <xf numFmtId="49" fontId="7" fillId="11" borderId="8" xfId="0" applyNumberFormat="1" applyFont="1" applyFill="1" applyBorder="1" applyAlignment="1">
      <alignment horizontal="center" vertical="center" wrapText="1"/>
    </xf>
    <xf numFmtId="49" fontId="7" fillId="12" borderId="8" xfId="0" applyNumberFormat="1" applyFont="1" applyFill="1" applyBorder="1" applyAlignment="1">
      <alignment horizontal="center" vertical="center" wrapText="1"/>
    </xf>
    <xf numFmtId="49" fontId="7" fillId="13" borderId="8" xfId="0" applyNumberFormat="1" applyFont="1" applyFill="1" applyBorder="1" applyAlignment="1">
      <alignment horizontal="center" vertical="center" wrapText="1"/>
    </xf>
    <xf numFmtId="49" fontId="7" fillId="14" borderId="8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16" fillId="4" borderId="8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/>
    <xf numFmtId="0" fontId="16" fillId="4" borderId="6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wrapText="1"/>
    </xf>
    <xf numFmtId="49" fontId="7" fillId="5" borderId="16" xfId="0" applyNumberFormat="1" applyFont="1" applyFill="1" applyBorder="1" applyAlignment="1">
      <alignment horizontal="center" vertical="center" wrapText="1"/>
    </xf>
    <xf numFmtId="49" fontId="7" fillId="5" borderId="17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 wrapText="1"/>
    </xf>
    <xf numFmtId="49" fontId="7" fillId="5" borderId="20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/>
    <xf numFmtId="0" fontId="17" fillId="4" borderId="15" xfId="0" applyNumberFormat="1" applyFont="1" applyFill="1" applyBorder="1" applyAlignment="1"/>
    <xf numFmtId="49" fontId="7" fillId="5" borderId="8" xfId="0" applyNumberFormat="1" applyFont="1" applyFill="1" applyBorder="1" applyAlignment="1"/>
    <xf numFmtId="0" fontId="7" fillId="5" borderId="8" xfId="0" applyFont="1" applyFill="1" applyBorder="1" applyAlignment="1"/>
    <xf numFmtId="165" fontId="7" fillId="5" borderId="8" xfId="0" applyNumberFormat="1" applyFont="1" applyFill="1" applyBorder="1" applyAlignment="1"/>
    <xf numFmtId="0" fontId="7" fillId="5" borderId="16" xfId="0" applyFont="1" applyFill="1" applyBorder="1" applyAlignment="1"/>
    <xf numFmtId="0" fontId="7" fillId="5" borderId="0" xfId="0" applyFont="1" applyFill="1" applyBorder="1" applyAlignment="1"/>
    <xf numFmtId="0" fontId="7" fillId="5" borderId="7" xfId="0" applyFont="1" applyFill="1" applyBorder="1" applyAlignment="1"/>
    <xf numFmtId="0" fontId="15" fillId="5" borderId="9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/>
    <xf numFmtId="0" fontId="0" fillId="5" borderId="7" xfId="0" applyFont="1" applyFill="1" applyBorder="1" applyAlignment="1"/>
    <xf numFmtId="166" fontId="17" fillId="4" borderId="15" xfId="0" applyNumberFormat="1" applyFont="1" applyFill="1" applyBorder="1" applyAlignment="1"/>
    <xf numFmtId="49" fontId="5" fillId="4" borderId="8" xfId="0" applyNumberFormat="1" applyFont="1" applyFill="1" applyBorder="1" applyAlignment="1"/>
    <xf numFmtId="0" fontId="5" fillId="4" borderId="8" xfId="0" applyNumberFormat="1" applyFont="1" applyFill="1" applyBorder="1" applyAlignment="1"/>
    <xf numFmtId="0" fontId="5" fillId="4" borderId="8" xfId="0" applyNumberFormat="1" applyFont="1" applyFill="1" applyBorder="1" applyAlignment="1">
      <alignment horizontal="center"/>
    </xf>
    <xf numFmtId="49" fontId="5" fillId="4" borderId="8" xfId="0" applyNumberFormat="1" applyFont="1" applyFill="1" applyBorder="1" applyAlignment="1">
      <alignment horizontal="center"/>
    </xf>
    <xf numFmtId="167" fontId="5" fillId="4" borderId="8" xfId="0" applyNumberFormat="1" applyFont="1" applyFill="1" applyBorder="1" applyAlignment="1">
      <alignment horizontal="center"/>
    </xf>
    <xf numFmtId="168" fontId="5" fillId="4" borderId="8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169" fontId="18" fillId="8" borderId="8" xfId="0" applyNumberFormat="1" applyFont="1" applyFill="1" applyBorder="1" applyAlignment="1">
      <alignment horizontal="center"/>
    </xf>
    <xf numFmtId="169" fontId="18" fillId="9" borderId="8" xfId="0" applyNumberFormat="1" applyFont="1" applyFill="1" applyBorder="1" applyAlignment="1">
      <alignment horizontal="center"/>
    </xf>
    <xf numFmtId="169" fontId="5" fillId="10" borderId="8" xfId="0" applyNumberFormat="1" applyFont="1" applyFill="1" applyBorder="1" applyAlignment="1">
      <alignment horizontal="center"/>
    </xf>
    <xf numFmtId="169" fontId="18" fillId="11" borderId="8" xfId="0" applyNumberFormat="1" applyFont="1" applyFill="1" applyBorder="1" applyAlignment="1">
      <alignment horizontal="center"/>
    </xf>
    <xf numFmtId="169" fontId="18" fillId="12" borderId="8" xfId="0" applyNumberFormat="1" applyFont="1" applyFill="1" applyBorder="1" applyAlignment="1">
      <alignment horizontal="center"/>
    </xf>
    <xf numFmtId="169" fontId="18" fillId="13" borderId="8" xfId="0" applyNumberFormat="1" applyFont="1" applyFill="1" applyBorder="1" applyAlignment="1">
      <alignment horizontal="center"/>
    </xf>
    <xf numFmtId="169" fontId="18" fillId="14" borderId="8" xfId="0" applyNumberFormat="1" applyFont="1" applyFill="1" applyBorder="1" applyAlignment="1">
      <alignment horizontal="center"/>
    </xf>
    <xf numFmtId="169" fontId="18" fillId="5" borderId="8" xfId="0" applyNumberFormat="1" applyFont="1" applyFill="1" applyBorder="1" applyAlignment="1">
      <alignment horizontal="center"/>
    </xf>
    <xf numFmtId="169" fontId="5" fillId="4" borderId="8" xfId="0" applyNumberFormat="1" applyFont="1" applyFill="1" applyBorder="1" applyAlignment="1">
      <alignment horizontal="center"/>
    </xf>
    <xf numFmtId="170" fontId="5" fillId="4" borderId="8" xfId="0" applyNumberFormat="1" applyFont="1" applyFill="1" applyBorder="1" applyAlignment="1"/>
    <xf numFmtId="2" fontId="5" fillId="4" borderId="14" xfId="0" applyNumberFormat="1" applyFont="1" applyFill="1" applyBorder="1" applyAlignment="1">
      <alignment horizontal="center"/>
    </xf>
    <xf numFmtId="2" fontId="19" fillId="4" borderId="13" xfId="0" applyNumberFormat="1" applyFont="1" applyFill="1" applyBorder="1" applyAlignment="1">
      <alignment horizontal="center"/>
    </xf>
    <xf numFmtId="49" fontId="17" fillId="5" borderId="9" xfId="0" applyNumberFormat="1" applyFont="1" applyFill="1" applyBorder="1" applyAlignment="1">
      <alignment horizontal="left" vertical="center"/>
    </xf>
    <xf numFmtId="49" fontId="20" fillId="5" borderId="0" xfId="0" applyNumberFormat="1" applyFont="1" applyFill="1" applyBorder="1" applyAlignment="1">
      <alignment horizontal="left"/>
    </xf>
    <xf numFmtId="0" fontId="21" fillId="5" borderId="0" xfId="0" applyFont="1" applyFill="1" applyBorder="1" applyAlignment="1"/>
    <xf numFmtId="0" fontId="21" fillId="5" borderId="7" xfId="0" applyFont="1" applyFill="1" applyBorder="1" applyAlignment="1"/>
    <xf numFmtId="0" fontId="5" fillId="4" borderId="16" xfId="0" applyFont="1" applyFill="1" applyBorder="1" applyAlignment="1"/>
    <xf numFmtId="0" fontId="5" fillId="4" borderId="17" xfId="0" applyFont="1" applyFill="1" applyBorder="1" applyAlignment="1"/>
    <xf numFmtId="0" fontId="5" fillId="4" borderId="17" xfId="0" applyFont="1" applyFill="1" applyBorder="1" applyAlignment="1">
      <alignment horizontal="center"/>
    </xf>
    <xf numFmtId="167" fontId="5" fillId="4" borderId="17" xfId="0" applyNumberFormat="1" applyFont="1" applyFill="1" applyBorder="1" applyAlignment="1">
      <alignment horizontal="center"/>
    </xf>
    <xf numFmtId="168" fontId="5" fillId="4" borderId="17" xfId="0" applyNumberFormat="1" applyFont="1" applyFill="1" applyBorder="1" applyAlignment="1">
      <alignment horizontal="center"/>
    </xf>
    <xf numFmtId="1" fontId="5" fillId="4" borderId="17" xfId="0" applyNumberFormat="1" applyFont="1" applyFill="1" applyBorder="1" applyAlignment="1">
      <alignment horizontal="center"/>
    </xf>
    <xf numFmtId="169" fontId="18" fillId="4" borderId="17" xfId="0" applyNumberFormat="1" applyFont="1" applyFill="1" applyBorder="1" applyAlignment="1">
      <alignment horizontal="center"/>
    </xf>
    <xf numFmtId="169" fontId="5" fillId="4" borderId="17" xfId="0" applyNumberFormat="1" applyFont="1" applyFill="1" applyBorder="1" applyAlignment="1">
      <alignment horizontal="center"/>
    </xf>
    <xf numFmtId="170" fontId="5" fillId="4" borderId="17" xfId="0" applyNumberFormat="1" applyFont="1" applyFill="1" applyBorder="1" applyAlignment="1"/>
    <xf numFmtId="2" fontId="5" fillId="4" borderId="17" xfId="0" applyNumberFormat="1" applyFont="1" applyFill="1" applyBorder="1" applyAlignment="1">
      <alignment horizontal="center"/>
    </xf>
    <xf numFmtId="2" fontId="19" fillId="4" borderId="18" xfId="0" applyNumberFormat="1" applyFont="1" applyFill="1" applyBorder="1" applyAlignment="1">
      <alignment horizontal="center"/>
    </xf>
    <xf numFmtId="49" fontId="15" fillId="15" borderId="9" xfId="0" applyNumberFormat="1" applyFont="1" applyFill="1" applyBorder="1" applyAlignment="1">
      <alignment horizontal="center" vertical="center"/>
    </xf>
    <xf numFmtId="49" fontId="13" fillId="15" borderId="0" xfId="0" applyNumberFormat="1" applyFont="1" applyFill="1" applyBorder="1" applyAlignment="1">
      <alignment horizontal="left"/>
    </xf>
    <xf numFmtId="0" fontId="13" fillId="15" borderId="0" xfId="0" applyFont="1" applyFill="1" applyBorder="1" applyAlignment="1">
      <alignment horizontal="left"/>
    </xf>
    <xf numFmtId="0" fontId="13" fillId="15" borderId="7" xfId="0" applyFont="1" applyFill="1" applyBorder="1" applyAlignment="1"/>
    <xf numFmtId="2" fontId="5" fillId="4" borderId="19" xfId="0" applyNumberFormat="1" applyFont="1" applyFill="1" applyBorder="1" applyAlignment="1">
      <alignment horizontal="center"/>
    </xf>
    <xf numFmtId="2" fontId="19" fillId="4" borderId="20" xfId="0" applyNumberFormat="1" applyFont="1" applyFill="1" applyBorder="1" applyAlignment="1">
      <alignment horizontal="center"/>
    </xf>
    <xf numFmtId="49" fontId="15" fillId="16" borderId="9" xfId="0" applyNumberFormat="1" applyFont="1" applyFill="1" applyBorder="1" applyAlignment="1"/>
    <xf numFmtId="49" fontId="13" fillId="16" borderId="0" xfId="0" applyNumberFormat="1" applyFont="1" applyFill="1" applyBorder="1" applyAlignment="1"/>
    <xf numFmtId="0" fontId="13" fillId="16" borderId="0" xfId="0" applyFont="1" applyFill="1" applyBorder="1" applyAlignment="1"/>
    <xf numFmtId="0" fontId="0" fillId="16" borderId="7" xfId="0" applyFont="1" applyFill="1" applyBorder="1" applyAlignment="1"/>
    <xf numFmtId="2" fontId="5" fillId="4" borderId="9" xfId="0" applyNumberFormat="1" applyFont="1" applyFill="1" applyBorder="1" applyAlignment="1">
      <alignment horizontal="center"/>
    </xf>
    <xf numFmtId="2" fontId="19" fillId="4" borderId="7" xfId="0" applyNumberFormat="1" applyFont="1" applyFill="1" applyBorder="1" applyAlignment="1">
      <alignment horizontal="center"/>
    </xf>
    <xf numFmtId="49" fontId="15" fillId="17" borderId="9" xfId="0" applyNumberFormat="1" applyFont="1" applyFill="1" applyBorder="1" applyAlignment="1">
      <alignment horizontal="center" vertical="center"/>
    </xf>
    <xf numFmtId="49" fontId="13" fillId="17" borderId="0" xfId="0" applyNumberFormat="1" applyFont="1" applyFill="1" applyBorder="1" applyAlignment="1">
      <alignment horizontal="left"/>
    </xf>
    <xf numFmtId="0" fontId="13" fillId="17" borderId="0" xfId="0" applyFont="1" applyFill="1" applyBorder="1" applyAlignment="1">
      <alignment horizontal="left"/>
    </xf>
    <xf numFmtId="0" fontId="0" fillId="17" borderId="7" xfId="0" applyFont="1" applyFill="1" applyBorder="1" applyAlignment="1"/>
    <xf numFmtId="49" fontId="15" fillId="18" borderId="9" xfId="0" applyNumberFormat="1" applyFont="1" applyFill="1" applyBorder="1" applyAlignment="1">
      <alignment horizontal="center" vertical="center"/>
    </xf>
    <xf numFmtId="49" fontId="13" fillId="18" borderId="0" xfId="0" applyNumberFormat="1" applyFont="1" applyFill="1" applyBorder="1" applyAlignment="1">
      <alignment horizontal="left"/>
    </xf>
    <xf numFmtId="0" fontId="13" fillId="18" borderId="0" xfId="0" applyFont="1" applyFill="1" applyBorder="1" applyAlignment="1">
      <alignment horizontal="left"/>
    </xf>
    <xf numFmtId="0" fontId="0" fillId="18" borderId="7" xfId="0" applyFont="1" applyFill="1" applyBorder="1" applyAlignment="1"/>
    <xf numFmtId="49" fontId="22" fillId="19" borderId="9" xfId="0" applyNumberFormat="1" applyFont="1" applyFill="1" applyBorder="1" applyAlignment="1">
      <alignment horizontal="center" vertical="center"/>
    </xf>
    <xf numFmtId="49" fontId="23" fillId="19" borderId="0" xfId="0" applyNumberFormat="1" applyFont="1" applyFill="1" applyBorder="1" applyAlignment="1">
      <alignment horizontal="left"/>
    </xf>
    <xf numFmtId="0" fontId="21" fillId="19" borderId="0" xfId="0" applyFont="1" applyFill="1" applyBorder="1" applyAlignment="1">
      <alignment horizontal="left"/>
    </xf>
    <xf numFmtId="0" fontId="21" fillId="19" borderId="7" xfId="0" applyFont="1" applyFill="1" applyBorder="1" applyAlignment="1"/>
    <xf numFmtId="49" fontId="15" fillId="10" borderId="9" xfId="0" applyNumberFormat="1" applyFont="1" applyFill="1" applyBorder="1" applyAlignment="1">
      <alignment horizontal="center" vertical="center"/>
    </xf>
    <xf numFmtId="49" fontId="13" fillId="10" borderId="0" xfId="0" applyNumberFormat="1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13" fillId="10" borderId="7" xfId="0" applyFont="1" applyFill="1" applyBorder="1" applyAlignment="1">
      <alignment horizontal="left"/>
    </xf>
    <xf numFmtId="49" fontId="15" fillId="8" borderId="9" xfId="0" applyNumberFormat="1" applyFont="1" applyFill="1" applyBorder="1" applyAlignment="1">
      <alignment horizontal="center" vertical="center"/>
    </xf>
    <xf numFmtId="49" fontId="13" fillId="8" borderId="0" xfId="0" applyNumberFormat="1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0" fillId="8" borderId="7" xfId="0" applyFont="1" applyFill="1" applyBorder="1" applyAlignment="1"/>
    <xf numFmtId="49" fontId="22" fillId="20" borderId="9" xfId="0" applyNumberFormat="1" applyFont="1" applyFill="1" applyBorder="1" applyAlignment="1">
      <alignment horizontal="center" vertical="center"/>
    </xf>
    <xf numFmtId="49" fontId="24" fillId="20" borderId="0" xfId="0" applyNumberFormat="1" applyFont="1" applyFill="1" applyBorder="1" applyAlignment="1">
      <alignment horizontal="left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7" xfId="0" applyFont="1" applyFill="1" applyBorder="1" applyAlignment="1">
      <alignment horizontal="center" vertical="center"/>
    </xf>
    <xf numFmtId="49" fontId="15" fillId="21" borderId="9" xfId="0" applyNumberFormat="1" applyFont="1" applyFill="1" applyBorder="1" applyAlignment="1">
      <alignment horizontal="center" vertical="center"/>
    </xf>
    <xf numFmtId="49" fontId="13" fillId="22" borderId="0" xfId="0" applyNumberFormat="1" applyFont="1" applyFill="1" applyBorder="1" applyAlignment="1">
      <alignment horizontal="left"/>
    </xf>
    <xf numFmtId="0" fontId="13" fillId="22" borderId="0" xfId="0" applyFont="1" applyFill="1" applyBorder="1" applyAlignment="1">
      <alignment horizontal="left"/>
    </xf>
    <xf numFmtId="0" fontId="0" fillId="22" borderId="7" xfId="0" applyFont="1" applyFill="1" applyBorder="1" applyAlignment="1"/>
    <xf numFmtId="49" fontId="15" fillId="23" borderId="9" xfId="0" applyNumberFormat="1" applyFont="1" applyFill="1" applyBorder="1" applyAlignment="1">
      <alignment horizontal="center" vertical="center"/>
    </xf>
    <xf numFmtId="49" fontId="13" fillId="23" borderId="0" xfId="0" applyNumberFormat="1" applyFont="1" applyFill="1" applyBorder="1" applyAlignment="1">
      <alignment horizontal="left"/>
    </xf>
    <xf numFmtId="0" fontId="13" fillId="23" borderId="0" xfId="0" applyFont="1" applyFill="1" applyBorder="1" applyAlignment="1">
      <alignment horizontal="left"/>
    </xf>
    <xf numFmtId="0" fontId="0" fillId="23" borderId="7" xfId="0" applyFont="1" applyFill="1" applyBorder="1" applyAlignment="1"/>
    <xf numFmtId="49" fontId="15" fillId="24" borderId="9" xfId="0" applyNumberFormat="1" applyFont="1" applyFill="1" applyBorder="1" applyAlignment="1">
      <alignment horizontal="center" vertical="center"/>
    </xf>
    <xf numFmtId="49" fontId="13" fillId="24" borderId="0" xfId="0" applyNumberFormat="1" applyFont="1" applyFill="1" applyBorder="1" applyAlignment="1">
      <alignment horizontal="left"/>
    </xf>
    <xf numFmtId="0" fontId="13" fillId="24" borderId="0" xfId="0" applyFont="1" applyFill="1" applyBorder="1" applyAlignment="1">
      <alignment horizontal="left"/>
    </xf>
    <xf numFmtId="0" fontId="0" fillId="24" borderId="7" xfId="0" applyFont="1" applyFill="1" applyBorder="1" applyAlignment="1"/>
    <xf numFmtId="49" fontId="15" fillId="25" borderId="9" xfId="0" applyNumberFormat="1" applyFont="1" applyFill="1" applyBorder="1" applyAlignment="1">
      <alignment horizontal="center" vertical="center"/>
    </xf>
    <xf numFmtId="49" fontId="13" fillId="25" borderId="0" xfId="0" applyNumberFormat="1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7" xfId="0" applyFont="1" applyFill="1" applyBorder="1" applyAlignment="1"/>
    <xf numFmtId="49" fontId="15" fillId="9" borderId="9" xfId="0" applyNumberFormat="1" applyFont="1" applyFill="1" applyBorder="1" applyAlignment="1">
      <alignment horizontal="center" vertical="center"/>
    </xf>
    <xf numFmtId="49" fontId="13" fillId="9" borderId="0" xfId="0" applyNumberFormat="1" applyFont="1" applyFill="1" applyBorder="1" applyAlignment="1">
      <alignment horizontal="left"/>
    </xf>
    <xf numFmtId="0" fontId="13" fillId="9" borderId="0" xfId="0" applyFont="1" applyFill="1" applyBorder="1" applyAlignment="1">
      <alignment horizontal="left"/>
    </xf>
    <xf numFmtId="0" fontId="13" fillId="9" borderId="7" xfId="0" applyFont="1" applyFill="1" applyBorder="1" applyAlignment="1">
      <alignment horizontal="left"/>
    </xf>
    <xf numFmtId="0" fontId="25" fillId="5" borderId="0" xfId="0" applyFont="1" applyFill="1" applyBorder="1" applyAlignment="1"/>
    <xf numFmtId="49" fontId="15" fillId="3" borderId="9" xfId="0" applyNumberFormat="1" applyFont="1" applyFill="1" applyBorder="1" applyAlignment="1"/>
    <xf numFmtId="49" fontId="13" fillId="3" borderId="0" xfId="0" applyNumberFormat="1" applyFont="1" applyFill="1" applyBorder="1" applyAlignment="1"/>
    <xf numFmtId="0" fontId="13" fillId="3" borderId="0" xfId="0" applyFont="1" applyFill="1" applyBorder="1" applyAlignment="1"/>
    <xf numFmtId="0" fontId="0" fillId="3" borderId="7" xfId="0" applyFont="1" applyFill="1" applyBorder="1" applyAlignment="1"/>
    <xf numFmtId="49" fontId="15" fillId="4" borderId="9" xfId="0" applyNumberFormat="1" applyFont="1" applyFill="1" applyBorder="1" applyAlignment="1"/>
    <xf numFmtId="49" fontId="13" fillId="4" borderId="0" xfId="0" applyNumberFormat="1" applyFont="1" applyFill="1" applyBorder="1" applyAlignment="1"/>
    <xf numFmtId="0" fontId="13" fillId="4" borderId="0" xfId="0" applyFont="1" applyFill="1" applyBorder="1" applyAlignment="1"/>
    <xf numFmtId="49" fontId="15" fillId="26" borderId="9" xfId="0" applyNumberFormat="1" applyFont="1" applyFill="1" applyBorder="1" applyAlignment="1"/>
    <xf numFmtId="49" fontId="13" fillId="26" borderId="0" xfId="0" applyNumberFormat="1" applyFont="1" applyFill="1" applyBorder="1" applyAlignment="1"/>
    <xf numFmtId="0" fontId="13" fillId="26" borderId="0" xfId="0" applyFont="1" applyFill="1" applyBorder="1" applyAlignment="1"/>
    <xf numFmtId="0" fontId="0" fillId="26" borderId="7" xfId="0" applyFont="1" applyFill="1" applyBorder="1" applyAlignment="1"/>
    <xf numFmtId="49" fontId="22" fillId="27" borderId="9" xfId="0" applyNumberFormat="1" applyFont="1" applyFill="1" applyBorder="1" applyAlignment="1"/>
    <xf numFmtId="49" fontId="23" fillId="27" borderId="0" xfId="0" applyNumberFormat="1" applyFont="1" applyFill="1" applyBorder="1" applyAlignment="1"/>
    <xf numFmtId="0" fontId="25" fillId="27" borderId="0" xfId="0" applyFont="1" applyFill="1" applyBorder="1" applyAlignment="1"/>
    <xf numFmtId="0" fontId="21" fillId="27" borderId="7" xfId="0" applyFont="1" applyFill="1" applyBorder="1" applyAlignment="1"/>
    <xf numFmtId="49" fontId="15" fillId="15" borderId="9" xfId="0" applyNumberFormat="1" applyFont="1" applyFill="1" applyBorder="1" applyAlignment="1"/>
    <xf numFmtId="49" fontId="13" fillId="15" borderId="0" xfId="0" applyNumberFormat="1" applyFont="1" applyFill="1" applyBorder="1" applyAlignment="1"/>
    <xf numFmtId="0" fontId="13" fillId="15" borderId="0" xfId="0" applyFont="1" applyFill="1" applyBorder="1" applyAlignment="1"/>
    <xf numFmtId="49" fontId="15" fillId="28" borderId="9" xfId="0" applyNumberFormat="1" applyFont="1" applyFill="1" applyBorder="1" applyAlignment="1"/>
    <xf numFmtId="49" fontId="13" fillId="28" borderId="0" xfId="0" applyNumberFormat="1" applyFont="1" applyFill="1" applyBorder="1" applyAlignment="1"/>
    <xf numFmtId="0" fontId="25" fillId="28" borderId="0" xfId="0" applyFont="1" applyFill="1" applyBorder="1" applyAlignment="1"/>
    <xf numFmtId="0" fontId="0" fillId="28" borderId="7" xfId="0" applyFont="1" applyFill="1" applyBorder="1" applyAlignment="1"/>
    <xf numFmtId="49" fontId="15" fillId="8" borderId="9" xfId="0" applyNumberFormat="1" applyFont="1" applyFill="1" applyBorder="1" applyAlignment="1"/>
    <xf numFmtId="49" fontId="13" fillId="8" borderId="0" xfId="0" applyNumberFormat="1" applyFont="1" applyFill="1" applyBorder="1" applyAlignment="1"/>
    <xf numFmtId="0" fontId="0" fillId="8" borderId="0" xfId="0" applyFont="1" applyFill="1" applyBorder="1" applyAlignment="1"/>
    <xf numFmtId="49" fontId="15" fillId="29" borderId="9" xfId="0" applyNumberFormat="1" applyFont="1" applyFill="1" applyBorder="1" applyAlignment="1"/>
    <xf numFmtId="49" fontId="13" fillId="29" borderId="0" xfId="0" applyNumberFormat="1" applyFont="1" applyFill="1" applyBorder="1" applyAlignment="1"/>
    <xf numFmtId="0" fontId="25" fillId="29" borderId="0" xfId="0" applyFont="1" applyFill="1" applyBorder="1" applyAlignment="1"/>
    <xf numFmtId="0" fontId="21" fillId="29" borderId="7" xfId="0" applyFont="1" applyFill="1" applyBorder="1" applyAlignment="1"/>
    <xf numFmtId="49" fontId="15" fillId="25" borderId="9" xfId="0" applyNumberFormat="1" applyFont="1" applyFill="1" applyBorder="1" applyAlignment="1"/>
    <xf numFmtId="49" fontId="13" fillId="25" borderId="0" xfId="0" applyNumberFormat="1" applyFont="1" applyFill="1" applyBorder="1" applyAlignment="1"/>
    <xf numFmtId="0" fontId="25" fillId="25" borderId="0" xfId="0" applyFont="1" applyFill="1" applyBorder="1" applyAlignment="1"/>
    <xf numFmtId="0" fontId="25" fillId="25" borderId="7" xfId="0" applyFont="1" applyFill="1" applyBorder="1" applyAlignment="1"/>
    <xf numFmtId="49" fontId="15" fillId="30" borderId="9" xfId="0" applyNumberFormat="1" applyFont="1" applyFill="1" applyBorder="1" applyAlignment="1"/>
    <xf numFmtId="49" fontId="13" fillId="30" borderId="0" xfId="0" applyNumberFormat="1" applyFont="1" applyFill="1" applyBorder="1" applyAlignment="1"/>
    <xf numFmtId="0" fontId="0" fillId="30" borderId="0" xfId="0" applyFont="1" applyFill="1" applyBorder="1" applyAlignment="1"/>
    <xf numFmtId="0" fontId="0" fillId="30" borderId="7" xfId="0" applyFont="1" applyFill="1" applyBorder="1" applyAlignment="1"/>
    <xf numFmtId="0" fontId="22" fillId="4" borderId="9" xfId="0" applyFont="1" applyFill="1" applyBorder="1" applyAlignment="1"/>
    <xf numFmtId="0" fontId="25" fillId="4" borderId="0" xfId="0" applyFont="1" applyFill="1" applyBorder="1" applyAlignment="1"/>
    <xf numFmtId="171" fontId="7" fillId="5" borderId="8" xfId="0" applyNumberFormat="1" applyFont="1" applyFill="1" applyBorder="1" applyAlignment="1"/>
    <xf numFmtId="166" fontId="7" fillId="5" borderId="16" xfId="0" applyNumberFormat="1" applyFont="1" applyFill="1" applyBorder="1" applyAlignment="1"/>
    <xf numFmtId="49" fontId="15" fillId="31" borderId="9" xfId="0" applyNumberFormat="1" applyFont="1" applyFill="1" applyBorder="1" applyAlignment="1"/>
    <xf numFmtId="49" fontId="13" fillId="31" borderId="0" xfId="0" applyNumberFormat="1" applyFont="1" applyFill="1" applyBorder="1" applyAlignment="1"/>
    <xf numFmtId="0" fontId="13" fillId="31" borderId="0" xfId="0" applyFont="1" applyFill="1" applyBorder="1" applyAlignment="1"/>
    <xf numFmtId="0" fontId="13" fillId="31" borderId="7" xfId="0" applyFont="1" applyFill="1" applyBorder="1" applyAlignment="1"/>
    <xf numFmtId="49" fontId="15" fillId="32" borderId="9" xfId="0" applyNumberFormat="1" applyFont="1" applyFill="1" applyBorder="1" applyAlignment="1"/>
    <xf numFmtId="49" fontId="13" fillId="32" borderId="0" xfId="0" applyNumberFormat="1" applyFont="1" applyFill="1" applyBorder="1" applyAlignment="1"/>
    <xf numFmtId="0" fontId="13" fillId="32" borderId="0" xfId="0" applyFont="1" applyFill="1" applyBorder="1" applyAlignment="1"/>
    <xf numFmtId="0" fontId="0" fillId="32" borderId="7" xfId="0" applyFont="1" applyFill="1" applyBorder="1" applyAlignment="1"/>
    <xf numFmtId="49" fontId="15" fillId="33" borderId="9" xfId="0" applyNumberFormat="1" applyFont="1" applyFill="1" applyBorder="1" applyAlignment="1"/>
    <xf numFmtId="49" fontId="13" fillId="33" borderId="0" xfId="0" applyNumberFormat="1" applyFont="1" applyFill="1" applyBorder="1" applyAlignment="1"/>
    <xf numFmtId="0" fontId="13" fillId="33" borderId="0" xfId="0" applyFont="1" applyFill="1" applyBorder="1" applyAlignment="1"/>
    <xf numFmtId="0" fontId="0" fillId="33" borderId="7" xfId="0" applyFont="1" applyFill="1" applyBorder="1" applyAlignment="1"/>
    <xf numFmtId="49" fontId="7" fillId="5" borderId="16" xfId="0" applyNumberFormat="1" applyFont="1" applyFill="1" applyBorder="1" applyAlignment="1"/>
    <xf numFmtId="49" fontId="7" fillId="5" borderId="17" xfId="0" applyNumberFormat="1" applyFont="1" applyFill="1" applyBorder="1" applyAlignment="1"/>
    <xf numFmtId="0" fontId="7" fillId="5" borderId="17" xfId="0" applyFont="1" applyFill="1" applyBorder="1" applyAlignment="1"/>
    <xf numFmtId="0" fontId="7" fillId="5" borderId="18" xfId="0" applyFont="1" applyFill="1" applyBorder="1" applyAlignment="1"/>
    <xf numFmtId="171" fontId="7" fillId="5" borderId="16" xfId="0" applyNumberFormat="1" applyFont="1" applyFill="1" applyBorder="1" applyAlignment="1"/>
    <xf numFmtId="166" fontId="7" fillId="5" borderId="17" xfId="0" applyNumberFormat="1" applyFont="1" applyFill="1" applyBorder="1" applyAlignment="1"/>
    <xf numFmtId="49" fontId="15" fillId="34" borderId="9" xfId="0" applyNumberFormat="1" applyFont="1" applyFill="1" applyBorder="1" applyAlignment="1"/>
    <xf numFmtId="49" fontId="13" fillId="35" borderId="0" xfId="0" applyNumberFormat="1" applyFont="1" applyFill="1" applyBorder="1" applyAlignment="1"/>
    <xf numFmtId="0" fontId="13" fillId="35" borderId="0" xfId="0" applyFont="1" applyFill="1" applyBorder="1" applyAlignment="1"/>
    <xf numFmtId="0" fontId="0" fillId="35" borderId="7" xfId="0" applyFont="1" applyFill="1" applyBorder="1" applyAlignment="1"/>
    <xf numFmtId="49" fontId="15" fillId="36" borderId="9" xfId="0" applyNumberFormat="1" applyFont="1" applyFill="1" applyBorder="1" applyAlignment="1">
      <alignment vertical="center"/>
    </xf>
    <xf numFmtId="49" fontId="13" fillId="36" borderId="0" xfId="0" applyNumberFormat="1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13" fillId="36" borderId="7" xfId="0" applyFont="1" applyFill="1" applyBorder="1" applyAlignment="1">
      <alignment vertical="center"/>
    </xf>
    <xf numFmtId="49" fontId="5" fillId="7" borderId="8" xfId="0" applyNumberFormat="1" applyFont="1" applyFill="1" applyBorder="1" applyAlignment="1"/>
    <xf numFmtId="0" fontId="5" fillId="7" borderId="8" xfId="0" applyNumberFormat="1" applyFont="1" applyFill="1" applyBorder="1" applyAlignment="1"/>
    <xf numFmtId="0" fontId="5" fillId="7" borderId="8" xfId="0" applyNumberFormat="1" applyFont="1" applyFill="1" applyBorder="1" applyAlignment="1">
      <alignment horizontal="center"/>
    </xf>
    <xf numFmtId="49" fontId="5" fillId="7" borderId="8" xfId="0" applyNumberFormat="1" applyFont="1" applyFill="1" applyBorder="1" applyAlignment="1">
      <alignment horizontal="center"/>
    </xf>
    <xf numFmtId="167" fontId="5" fillId="7" borderId="8" xfId="0" applyNumberFormat="1" applyFont="1" applyFill="1" applyBorder="1" applyAlignment="1">
      <alignment horizontal="center"/>
    </xf>
    <xf numFmtId="168" fontId="5" fillId="7" borderId="8" xfId="0" applyNumberFormat="1" applyFont="1" applyFill="1" applyBorder="1" applyAlignment="1">
      <alignment horizontal="center"/>
    </xf>
    <xf numFmtId="1" fontId="5" fillId="7" borderId="8" xfId="0" applyNumberFormat="1" applyFont="1" applyFill="1" applyBorder="1" applyAlignment="1">
      <alignment horizontal="center"/>
    </xf>
    <xf numFmtId="169" fontId="18" fillId="7" borderId="8" xfId="0" applyNumberFormat="1" applyFont="1" applyFill="1" applyBorder="1" applyAlignment="1">
      <alignment horizontal="center"/>
    </xf>
    <xf numFmtId="169" fontId="5" fillId="7" borderId="8" xfId="0" applyNumberFormat="1" applyFont="1" applyFill="1" applyBorder="1" applyAlignment="1">
      <alignment horizontal="center"/>
    </xf>
    <xf numFmtId="2" fontId="5" fillId="7" borderId="9" xfId="0" applyNumberFormat="1" applyFont="1" applyFill="1" applyBorder="1" applyAlignment="1">
      <alignment horizontal="center"/>
    </xf>
    <xf numFmtId="2" fontId="19" fillId="7" borderId="7" xfId="0" applyNumberFormat="1" applyFont="1" applyFill="1" applyBorder="1" applyAlignment="1">
      <alignment horizontal="center"/>
    </xf>
    <xf numFmtId="49" fontId="15" fillId="9" borderId="9" xfId="0" applyNumberFormat="1" applyFont="1" applyFill="1" applyBorder="1" applyAlignment="1">
      <alignment horizontal="left" vertical="center"/>
    </xf>
    <xf numFmtId="49" fontId="26" fillId="9" borderId="0" xfId="0" applyNumberFormat="1" applyFont="1" applyFill="1" applyBorder="1" applyAlignment="1">
      <alignment horizontal="left" vertical="center"/>
    </xf>
    <xf numFmtId="0" fontId="0" fillId="9" borderId="0" xfId="0" applyFont="1" applyFill="1" applyBorder="1" applyAlignment="1"/>
    <xf numFmtId="0" fontId="0" fillId="9" borderId="7" xfId="0" applyFont="1" applyFill="1" applyBorder="1" applyAlignment="1"/>
    <xf numFmtId="49" fontId="15" fillId="10" borderId="9" xfId="0" applyNumberFormat="1" applyFont="1" applyFill="1" applyBorder="1" applyAlignment="1">
      <alignment horizontal="left" vertical="center"/>
    </xf>
    <xf numFmtId="49" fontId="26" fillId="10" borderId="0" xfId="0" applyNumberFormat="1" applyFont="1" applyFill="1" applyBorder="1" applyAlignment="1"/>
    <xf numFmtId="0" fontId="0" fillId="10" borderId="0" xfId="0" applyFont="1" applyFill="1" applyBorder="1" applyAlignment="1"/>
    <xf numFmtId="0" fontId="0" fillId="10" borderId="7" xfId="0" applyFont="1" applyFill="1" applyBorder="1" applyAlignment="1"/>
    <xf numFmtId="49" fontId="17" fillId="5" borderId="9" xfId="0" applyNumberFormat="1" applyFont="1" applyFill="1" applyBorder="1" applyAlignment="1"/>
    <xf numFmtId="0" fontId="17" fillId="5" borderId="0" xfId="0" applyFont="1" applyFill="1" applyBorder="1" applyAlignment="1"/>
    <xf numFmtId="0" fontId="17" fillId="5" borderId="7" xfId="0" applyFont="1" applyFill="1" applyBorder="1" applyAlignment="1"/>
    <xf numFmtId="2" fontId="5" fillId="7" borderId="14" xfId="0" applyNumberFormat="1" applyFont="1" applyFill="1" applyBorder="1" applyAlignment="1">
      <alignment horizontal="center"/>
    </xf>
    <xf numFmtId="2" fontId="19" fillId="7" borderId="13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49" fontId="5" fillId="37" borderId="8" xfId="0" applyNumberFormat="1" applyFont="1" applyFill="1" applyBorder="1" applyAlignment="1"/>
    <xf numFmtId="0" fontId="5" fillId="37" borderId="8" xfId="0" applyNumberFormat="1" applyFont="1" applyFill="1" applyBorder="1" applyAlignment="1"/>
    <xf numFmtId="0" fontId="5" fillId="37" borderId="8" xfId="0" applyNumberFormat="1" applyFont="1" applyFill="1" applyBorder="1" applyAlignment="1">
      <alignment horizontal="center"/>
    </xf>
    <xf numFmtId="49" fontId="5" fillId="37" borderId="8" xfId="0" applyNumberFormat="1" applyFont="1" applyFill="1" applyBorder="1" applyAlignment="1">
      <alignment horizontal="center"/>
    </xf>
    <xf numFmtId="0" fontId="17" fillId="4" borderId="15" xfId="0" applyFont="1" applyFill="1" applyBorder="1" applyAlignment="1"/>
    <xf numFmtId="0" fontId="5" fillId="37" borderId="8" xfId="0" applyFont="1" applyFill="1" applyBorder="1" applyAlignment="1"/>
    <xf numFmtId="0" fontId="5" fillId="7" borderId="8" xfId="0" applyFont="1" applyFill="1" applyBorder="1" applyAlignment="1"/>
    <xf numFmtId="49" fontId="7" fillId="5" borderId="19" xfId="0" applyNumberFormat="1" applyFont="1" applyFill="1" applyBorder="1" applyAlignment="1"/>
    <xf numFmtId="0" fontId="7" fillId="5" borderId="12" xfId="0" applyFont="1" applyFill="1" applyBorder="1" applyAlignment="1"/>
    <xf numFmtId="0" fontId="7" fillId="5" borderId="12" xfId="0" applyFont="1" applyFill="1" applyBorder="1" applyAlignment="1">
      <alignment horizontal="center"/>
    </xf>
    <xf numFmtId="167" fontId="7" fillId="5" borderId="18" xfId="0" applyNumberFormat="1" applyFont="1" applyFill="1" applyBorder="1" applyAlignment="1">
      <alignment horizontal="center"/>
    </xf>
    <xf numFmtId="167" fontId="7" fillId="5" borderId="19" xfId="0" applyNumberFormat="1" applyFont="1" applyFill="1" applyBorder="1" applyAlignment="1">
      <alignment horizontal="center"/>
    </xf>
    <xf numFmtId="1" fontId="7" fillId="5" borderId="12" xfId="0" applyNumberFormat="1" applyFont="1" applyFill="1" applyBorder="1" applyAlignment="1">
      <alignment horizontal="center"/>
    </xf>
    <xf numFmtId="169" fontId="7" fillId="5" borderId="12" xfId="0" applyNumberFormat="1" applyFont="1" applyFill="1" applyBorder="1" applyAlignment="1">
      <alignment horizontal="center"/>
    </xf>
    <xf numFmtId="0" fontId="0" fillId="5" borderId="12" xfId="0" applyFont="1" applyFill="1" applyBorder="1" applyAlignment="1"/>
    <xf numFmtId="172" fontId="7" fillId="5" borderId="18" xfId="0" applyNumberFormat="1" applyFont="1" applyFill="1" applyBorder="1" applyAlignment="1"/>
    <xf numFmtId="2" fontId="7" fillId="5" borderId="9" xfId="0" applyNumberFormat="1" applyFont="1" applyFill="1" applyBorder="1" applyAlignment="1">
      <alignment horizontal="center"/>
    </xf>
    <xf numFmtId="2" fontId="27" fillId="5" borderId="7" xfId="0" applyNumberFormat="1" applyFont="1" applyFill="1" applyBorder="1" applyAlignment="1">
      <alignment horizontal="center"/>
    </xf>
    <xf numFmtId="49" fontId="7" fillId="5" borderId="14" xfId="0" applyNumberFormat="1" applyFont="1" applyFill="1" applyBorder="1" applyAlignment="1"/>
    <xf numFmtId="49" fontId="7" fillId="5" borderId="6" xfId="0" applyNumberFormat="1" applyFont="1" applyFill="1" applyBorder="1" applyAlignment="1"/>
    <xf numFmtId="0" fontId="7" fillId="5" borderId="6" xfId="0" applyFont="1" applyFill="1" applyBorder="1" applyAlignment="1"/>
    <xf numFmtId="0" fontId="7" fillId="5" borderId="14" xfId="0" applyFont="1" applyFill="1" applyBorder="1" applyAlignment="1"/>
    <xf numFmtId="173" fontId="17" fillId="4" borderId="15" xfId="0" applyNumberFormat="1" applyFont="1" applyFill="1" applyBorder="1" applyAlignment="1"/>
    <xf numFmtId="172" fontId="5" fillId="4" borderId="8" xfId="0" applyNumberFormat="1" applyFont="1" applyFill="1" applyBorder="1" applyAlignment="1"/>
    <xf numFmtId="49" fontId="7" fillId="5" borderId="9" xfId="0" applyNumberFormat="1" applyFont="1" applyFill="1" applyBorder="1" applyAlignment="1">
      <alignment vertical="center"/>
    </xf>
    <xf numFmtId="0" fontId="18" fillId="5" borderId="0" xfId="0" applyFont="1" applyFill="1" applyBorder="1" applyAlignment="1"/>
    <xf numFmtId="0" fontId="18" fillId="5" borderId="7" xfId="0" applyFont="1" applyFill="1" applyBorder="1" applyAlignment="1"/>
    <xf numFmtId="0" fontId="7" fillId="5" borderId="9" xfId="0" applyFont="1" applyFill="1" applyBorder="1" applyAlignment="1">
      <alignment vertical="center"/>
    </xf>
    <xf numFmtId="49" fontId="7" fillId="5" borderId="9" xfId="0" applyNumberFormat="1" applyFont="1" applyFill="1" applyBorder="1" applyAlignment="1"/>
    <xf numFmtId="167" fontId="5" fillId="4" borderId="18" xfId="0" applyNumberFormat="1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172" fontId="5" fillId="4" borderId="17" xfId="0" applyNumberFormat="1" applyFont="1" applyFill="1" applyBorder="1" applyAlignment="1"/>
    <xf numFmtId="49" fontId="18" fillId="5" borderId="0" xfId="0" applyNumberFormat="1" applyFont="1" applyFill="1" applyBorder="1" applyAlignment="1"/>
    <xf numFmtId="49" fontId="7" fillId="38" borderId="9" xfId="0" applyNumberFormat="1" applyFont="1" applyFill="1" applyBorder="1" applyAlignment="1"/>
    <xf numFmtId="49" fontId="18" fillId="38" borderId="0" xfId="0" applyNumberFormat="1" applyFont="1" applyFill="1" applyBorder="1" applyAlignment="1"/>
    <xf numFmtId="0" fontId="18" fillId="38" borderId="7" xfId="0" applyFont="1" applyFill="1" applyBorder="1" applyAlignment="1"/>
    <xf numFmtId="49" fontId="16" fillId="9" borderId="9" xfId="0" applyNumberFormat="1" applyFont="1" applyFill="1" applyBorder="1" applyAlignment="1"/>
    <xf numFmtId="49" fontId="5" fillId="9" borderId="0" xfId="0" applyNumberFormat="1" applyFont="1" applyFill="1" applyBorder="1" applyAlignment="1"/>
    <xf numFmtId="0" fontId="5" fillId="9" borderId="7" xfId="0" applyFont="1" applyFill="1" applyBorder="1" applyAlignment="1"/>
    <xf numFmtId="49" fontId="7" fillId="39" borderId="9" xfId="0" applyNumberFormat="1" applyFont="1" applyFill="1" applyBorder="1" applyAlignment="1"/>
    <xf numFmtId="49" fontId="18" fillId="39" borderId="0" xfId="0" applyNumberFormat="1" applyFont="1" applyFill="1" applyBorder="1" applyAlignment="1"/>
    <xf numFmtId="0" fontId="18" fillId="39" borderId="7" xfId="0" applyFont="1" applyFill="1" applyBorder="1" applyAlignment="1"/>
    <xf numFmtId="49" fontId="16" fillId="40" borderId="9" xfId="0" applyNumberFormat="1" applyFont="1" applyFill="1" applyBorder="1" applyAlignment="1"/>
    <xf numFmtId="49" fontId="5" fillId="40" borderId="0" xfId="0" applyNumberFormat="1" applyFont="1" applyFill="1" applyBorder="1" applyAlignment="1"/>
    <xf numFmtId="0" fontId="5" fillId="40" borderId="7" xfId="0" applyFont="1" applyFill="1" applyBorder="1" applyAlignment="1"/>
    <xf numFmtId="49" fontId="16" fillId="41" borderId="14" xfId="0" applyNumberFormat="1" applyFont="1" applyFill="1" applyBorder="1" applyAlignment="1"/>
    <xf numFmtId="49" fontId="5" fillId="41" borderId="6" xfId="0" applyNumberFormat="1" applyFont="1" applyFill="1" applyBorder="1" applyAlignment="1"/>
    <xf numFmtId="0" fontId="5" fillId="41" borderId="13" xfId="0" applyFont="1" applyFill="1" applyBorder="1" applyAlignment="1"/>
    <xf numFmtId="49" fontId="16" fillId="4" borderId="16" xfId="0" applyNumberFormat="1" applyFont="1" applyFill="1" applyBorder="1" applyAlignment="1"/>
    <xf numFmtId="49" fontId="5" fillId="4" borderId="17" xfId="0" applyNumberFormat="1" applyFont="1" applyFill="1" applyBorder="1" applyAlignment="1"/>
    <xf numFmtId="0" fontId="5" fillId="4" borderId="18" xfId="0" applyFont="1" applyFill="1" applyBorder="1" applyAlignment="1"/>
    <xf numFmtId="0" fontId="16" fillId="5" borderId="19" xfId="0" applyFont="1" applyFill="1" applyBorder="1" applyAlignment="1"/>
    <xf numFmtId="0" fontId="5" fillId="5" borderId="12" xfId="0" applyFont="1" applyFill="1" applyBorder="1" applyAlignment="1"/>
    <xf numFmtId="0" fontId="5" fillId="5" borderId="20" xfId="0" applyFont="1" applyFill="1" applyBorder="1" applyAlignment="1"/>
    <xf numFmtId="49" fontId="16" fillId="42" borderId="9" xfId="0" applyNumberFormat="1" applyFont="1" applyFill="1" applyBorder="1" applyAlignment="1"/>
    <xf numFmtId="49" fontId="5" fillId="42" borderId="0" xfId="0" applyNumberFormat="1" applyFont="1" applyFill="1" applyBorder="1" applyAlignment="1"/>
    <xf numFmtId="0" fontId="5" fillId="42" borderId="7" xfId="0" applyFont="1" applyFill="1" applyBorder="1" applyAlignment="1"/>
    <xf numFmtId="49" fontId="7" fillId="5" borderId="18" xfId="0" applyNumberFormat="1" applyFont="1" applyFill="1" applyBorder="1" applyAlignment="1"/>
    <xf numFmtId="49" fontId="16" fillId="10" borderId="9" xfId="0" applyNumberFormat="1" applyFont="1" applyFill="1" applyBorder="1" applyAlignment="1"/>
    <xf numFmtId="49" fontId="5" fillId="10" borderId="0" xfId="0" applyNumberFormat="1" applyFont="1" applyFill="1" applyBorder="1" applyAlignment="1"/>
    <xf numFmtId="0" fontId="5" fillId="10" borderId="7" xfId="0" applyFont="1" applyFill="1" applyBorder="1" applyAlignment="1"/>
    <xf numFmtId="49" fontId="16" fillId="8" borderId="9" xfId="0" applyNumberFormat="1" applyFont="1" applyFill="1" applyBorder="1" applyAlignment="1"/>
    <xf numFmtId="49" fontId="5" fillId="8" borderId="0" xfId="0" applyNumberFormat="1" applyFont="1" applyFill="1" applyBorder="1" applyAlignment="1"/>
    <xf numFmtId="0" fontId="5" fillId="8" borderId="7" xfId="0" applyFont="1" applyFill="1" applyBorder="1" applyAlignment="1"/>
    <xf numFmtId="49" fontId="16" fillId="43" borderId="9" xfId="0" applyNumberFormat="1" applyFont="1" applyFill="1" applyBorder="1" applyAlignment="1"/>
    <xf numFmtId="49" fontId="5" fillId="43" borderId="0" xfId="0" applyNumberFormat="1" applyFont="1" applyFill="1" applyBorder="1" applyAlignment="1"/>
    <xf numFmtId="0" fontId="5" fillId="43" borderId="7" xfId="0" applyFont="1" applyFill="1" applyBorder="1" applyAlignment="1"/>
    <xf numFmtId="49" fontId="7" fillId="44" borderId="14" xfId="0" applyNumberFormat="1" applyFont="1" applyFill="1" applyBorder="1" applyAlignment="1"/>
    <xf numFmtId="49" fontId="18" fillId="44" borderId="6" xfId="0" applyNumberFormat="1" applyFont="1" applyFill="1" applyBorder="1" applyAlignment="1"/>
    <xf numFmtId="0" fontId="18" fillId="44" borderId="13" xfId="0" applyFont="1" applyFill="1" applyBorder="1" applyAlignment="1"/>
    <xf numFmtId="0" fontId="5" fillId="5" borderId="19" xfId="0" applyFont="1" applyFill="1" applyBorder="1" applyAlignment="1"/>
    <xf numFmtId="49" fontId="7" fillId="45" borderId="9" xfId="0" applyNumberFormat="1" applyFont="1" applyFill="1" applyBorder="1" applyAlignment="1"/>
    <xf numFmtId="49" fontId="18" fillId="45" borderId="0" xfId="0" applyNumberFormat="1" applyFont="1" applyFill="1" applyBorder="1" applyAlignment="1"/>
    <xf numFmtId="0" fontId="5" fillId="45" borderId="7" xfId="0" applyFont="1" applyFill="1" applyBorder="1" applyAlignment="1"/>
    <xf numFmtId="0" fontId="21" fillId="4" borderId="15" xfId="0" applyNumberFormat="1" applyFont="1" applyFill="1" applyBorder="1" applyAlignment="1"/>
    <xf numFmtId="0" fontId="5" fillId="4" borderId="8" xfId="0" applyFont="1" applyFill="1" applyBorder="1" applyAlignment="1"/>
    <xf numFmtId="0" fontId="5" fillId="4" borderId="8" xfId="0" applyFont="1" applyFill="1" applyBorder="1" applyAlignment="1">
      <alignment horizontal="center"/>
    </xf>
    <xf numFmtId="49" fontId="16" fillId="4" borderId="8" xfId="0" applyNumberFormat="1" applyFont="1" applyFill="1" applyBorder="1" applyAlignment="1">
      <alignment horizontal="center"/>
    </xf>
    <xf numFmtId="167" fontId="16" fillId="4" borderId="8" xfId="0" applyNumberFormat="1" applyFont="1" applyFill="1" applyBorder="1" applyAlignment="1">
      <alignment horizontal="center"/>
    </xf>
    <xf numFmtId="1" fontId="16" fillId="4" borderId="8" xfId="0" applyNumberFormat="1" applyFont="1" applyFill="1" applyBorder="1" applyAlignment="1">
      <alignment horizontal="center"/>
    </xf>
    <xf numFmtId="167" fontId="18" fillId="4" borderId="8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49" fontId="16" fillId="7" borderId="10" xfId="0" applyNumberFormat="1" applyFont="1" applyFill="1" applyBorder="1" applyAlignment="1">
      <alignment horizontal="center" vertical="center" wrapText="1"/>
    </xf>
    <xf numFmtId="2" fontId="13" fillId="7" borderId="8" xfId="0" applyNumberFormat="1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/>
    </xf>
    <xf numFmtId="1" fontId="18" fillId="5" borderId="21" xfId="0" applyNumberFormat="1" applyFont="1" applyFill="1" applyBorder="1" applyAlignment="1">
      <alignment horizontal="center"/>
    </xf>
    <xf numFmtId="0" fontId="18" fillId="5" borderId="21" xfId="0" applyFont="1" applyFill="1" applyBorder="1" applyAlignment="1">
      <alignment horizontal="center"/>
    </xf>
    <xf numFmtId="169" fontId="18" fillId="5" borderId="21" xfId="0" applyNumberFormat="1" applyFont="1" applyFill="1" applyBorder="1" applyAlignment="1">
      <alignment horizontal="center"/>
    </xf>
    <xf numFmtId="172" fontId="5" fillId="5" borderId="22" xfId="0" applyNumberFormat="1" applyFont="1" applyFill="1" applyBorder="1" applyAlignment="1"/>
    <xf numFmtId="0" fontId="0" fillId="4" borderId="8" xfId="0" applyFont="1" applyFill="1" applyBorder="1" applyAlignment="1"/>
    <xf numFmtId="2" fontId="0" fillId="4" borderId="23" xfId="0" applyNumberFormat="1" applyFont="1" applyFill="1" applyBorder="1" applyAlignment="1"/>
    <xf numFmtId="0" fontId="0" fillId="4" borderId="19" xfId="0" applyFont="1" applyFill="1" applyBorder="1" applyAlignment="1"/>
    <xf numFmtId="0" fontId="0" fillId="4" borderId="24" xfId="0" applyFont="1" applyFill="1" applyBorder="1" applyAlignment="1"/>
    <xf numFmtId="1" fontId="16" fillId="4" borderId="26" xfId="0" applyNumberFormat="1" applyFont="1" applyFill="1" applyBorder="1" applyAlignment="1">
      <alignment horizontal="center"/>
    </xf>
    <xf numFmtId="172" fontId="16" fillId="4" borderId="27" xfId="0" applyNumberFormat="1" applyFont="1" applyFill="1" applyBorder="1" applyAlignment="1"/>
    <xf numFmtId="0" fontId="0" fillId="4" borderId="28" xfId="0" applyFont="1" applyFill="1" applyBorder="1" applyAlignment="1"/>
    <xf numFmtId="166" fontId="0" fillId="4" borderId="30" xfId="0" applyNumberFormat="1" applyFont="1" applyFill="1" applyBorder="1" applyAlignment="1"/>
    <xf numFmtId="166" fontId="0" fillId="4" borderId="0" xfId="0" applyNumberFormat="1" applyFont="1" applyFill="1" applyBorder="1" applyAlignment="1"/>
    <xf numFmtId="0" fontId="7" fillId="5" borderId="31" xfId="0" applyFont="1" applyFill="1" applyBorder="1" applyAlignment="1">
      <alignment horizontal="center" vertical="center" wrapText="1"/>
    </xf>
    <xf numFmtId="170" fontId="7" fillId="5" borderId="31" xfId="0" applyNumberFormat="1" applyFont="1" applyFill="1" applyBorder="1" applyAlignment="1">
      <alignment horizontal="center" vertical="center" wrapText="1"/>
    </xf>
    <xf numFmtId="169" fontId="0" fillId="4" borderId="4" xfId="0" applyNumberFormat="1" applyFont="1" applyFill="1" applyBorder="1" applyAlignment="1"/>
    <xf numFmtId="165" fontId="0" fillId="4" borderId="0" xfId="0" applyNumberFormat="1" applyFont="1" applyFill="1" applyBorder="1" applyAlignment="1"/>
    <xf numFmtId="9" fontId="7" fillId="5" borderId="0" xfId="0" applyNumberFormat="1" applyFont="1" applyFill="1" applyBorder="1" applyAlignment="1">
      <alignment horizontal="center" vertical="center" wrapText="1"/>
    </xf>
    <xf numFmtId="170" fontId="7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/>
    <xf numFmtId="0" fontId="16" fillId="5" borderId="0" xfId="0" applyFont="1" applyFill="1" applyBorder="1" applyAlignment="1">
      <alignment horizontal="center" vertical="center" wrapText="1"/>
    </xf>
    <xf numFmtId="174" fontId="7" fillId="5" borderId="0" xfId="0" applyNumberFormat="1" applyFont="1" applyFill="1" applyBorder="1" applyAlignment="1">
      <alignment horizontal="center"/>
    </xf>
    <xf numFmtId="172" fontId="16" fillId="4" borderId="24" xfId="0" applyNumberFormat="1" applyFont="1" applyFill="1" applyBorder="1" applyAlignment="1">
      <alignment horizontal="center"/>
    </xf>
    <xf numFmtId="169" fontId="0" fillId="4" borderId="0" xfId="0" applyNumberFormat="1" applyFont="1" applyFill="1" applyBorder="1" applyAlignment="1"/>
    <xf numFmtId="170" fontId="7" fillId="5" borderId="0" xfId="0" applyNumberFormat="1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right" vertical="center" wrapText="1"/>
    </xf>
    <xf numFmtId="170" fontId="7" fillId="5" borderId="0" xfId="0" applyNumberFormat="1" applyFont="1" applyFill="1" applyBorder="1" applyAlignment="1">
      <alignment horizontal="center"/>
    </xf>
    <xf numFmtId="10" fontId="7" fillId="5" borderId="0" xfId="0" applyNumberFormat="1" applyFont="1" applyFill="1" applyBorder="1" applyAlignment="1">
      <alignment horizontal="center" vertical="center" wrapText="1"/>
    </xf>
    <xf numFmtId="172" fontId="7" fillId="4" borderId="24" xfId="0" applyNumberFormat="1" applyFont="1" applyFill="1" applyBorder="1" applyAlignment="1">
      <alignment horizontal="center"/>
    </xf>
    <xf numFmtId="166" fontId="0" fillId="4" borderId="33" xfId="0" applyNumberFormat="1" applyFont="1" applyFill="1" applyBorder="1" applyAlignment="1"/>
    <xf numFmtId="166" fontId="0" fillId="4" borderId="34" xfId="0" applyNumberFormat="1" applyFont="1" applyFill="1" applyBorder="1" applyAlignment="1"/>
    <xf numFmtId="0" fontId="27" fillId="5" borderId="0" xfId="0" applyFont="1" applyFill="1" applyBorder="1" applyAlignment="1">
      <alignment horizontal="right"/>
    </xf>
    <xf numFmtId="49" fontId="16" fillId="7" borderId="35" xfId="0" applyNumberFormat="1" applyFont="1" applyFill="1" applyBorder="1" applyAlignment="1">
      <alignment horizontal="center" vertical="center" wrapText="1"/>
    </xf>
    <xf numFmtId="174" fontId="13" fillId="7" borderId="36" xfId="0" applyNumberFormat="1" applyFont="1" applyFill="1" applyBorder="1" applyAlignment="1">
      <alignment horizontal="center" vertical="center" wrapText="1"/>
    </xf>
    <xf numFmtId="0" fontId="0" fillId="4" borderId="30" xfId="0" applyFont="1" applyFill="1" applyBorder="1" applyAlignment="1"/>
    <xf numFmtId="49" fontId="16" fillId="7" borderId="37" xfId="0" applyNumberFormat="1" applyFont="1" applyFill="1" applyBorder="1" applyAlignment="1">
      <alignment horizontal="center" vertical="center" wrapText="1"/>
    </xf>
    <xf numFmtId="166" fontId="13" fillId="7" borderId="38" xfId="0" applyNumberFormat="1" applyFont="1" applyFill="1" applyBorder="1" applyAlignment="1">
      <alignment horizontal="center" vertical="center" wrapText="1"/>
    </xf>
    <xf numFmtId="49" fontId="16" fillId="7" borderId="39" xfId="0" applyNumberFormat="1" applyFont="1" applyFill="1" applyBorder="1" applyAlignment="1">
      <alignment horizontal="center" vertical="center" wrapText="1"/>
    </xf>
    <xf numFmtId="166" fontId="13" fillId="7" borderId="40" xfId="0" applyNumberFormat="1" applyFont="1" applyFill="1" applyBorder="1" applyAlignment="1">
      <alignment horizontal="center" vertical="center" wrapText="1"/>
    </xf>
    <xf numFmtId="49" fontId="16" fillId="7" borderId="42" xfId="0" applyNumberFormat="1" applyFont="1" applyFill="1" applyBorder="1" applyAlignment="1">
      <alignment horizontal="center" vertical="center" wrapText="1"/>
    </xf>
    <xf numFmtId="166" fontId="13" fillId="7" borderId="43" xfId="0" applyNumberFormat="1" applyFont="1" applyFill="1" applyBorder="1" applyAlignment="1">
      <alignment horizontal="center" vertical="center" wrapText="1"/>
    </xf>
    <xf numFmtId="2" fontId="0" fillId="4" borderId="26" xfId="0" applyNumberFormat="1" applyFont="1" applyFill="1" applyBorder="1" applyAlignment="1"/>
    <xf numFmtId="0" fontId="0" fillId="4" borderId="31" xfId="0" applyFont="1" applyFill="1" applyBorder="1" applyAlignment="1"/>
    <xf numFmtId="166" fontId="0" fillId="4" borderId="44" xfId="0" applyNumberFormat="1" applyFont="1" applyFill="1" applyBorder="1" applyAlignment="1"/>
    <xf numFmtId="166" fontId="0" fillId="4" borderId="31" xfId="0" applyNumberFormat="1" applyFont="1" applyFill="1" applyBorder="1" applyAlignment="1"/>
    <xf numFmtId="49" fontId="0" fillId="4" borderId="24" xfId="0" applyNumberFormat="1" applyFont="1" applyFill="1" applyBorder="1" applyAlignment="1"/>
    <xf numFmtId="172" fontId="0" fillId="4" borderId="24" xfId="0" applyNumberFormat="1" applyFont="1" applyFill="1" applyBorder="1" applyAlignment="1"/>
    <xf numFmtId="0" fontId="0" fillId="4" borderId="45" xfId="0" applyFont="1" applyFill="1" applyBorder="1" applyAlignment="1"/>
    <xf numFmtId="0" fontId="0" fillId="4" borderId="46" xfId="0" applyFont="1" applyFill="1" applyBorder="1" applyAlignment="1"/>
    <xf numFmtId="0" fontId="7" fillId="5" borderId="46" xfId="0" applyFont="1" applyFill="1" applyBorder="1" applyAlignment="1">
      <alignment horizontal="center" vertical="center" wrapText="1"/>
    </xf>
    <xf numFmtId="170" fontId="7" fillId="5" borderId="46" xfId="0" applyNumberFormat="1" applyFont="1" applyFill="1" applyBorder="1" applyAlignment="1">
      <alignment horizontal="center"/>
    </xf>
    <xf numFmtId="0" fontId="0" fillId="4" borderId="47" xfId="0" applyFont="1" applyFill="1" applyBorder="1" applyAlignment="1"/>
    <xf numFmtId="0" fontId="0" fillId="4" borderId="48" xfId="0" applyFont="1" applyFill="1" applyBorder="1" applyAlignment="1"/>
    <xf numFmtId="0" fontId="0" fillId="4" borderId="49" xfId="0" applyFont="1" applyFill="1" applyBorder="1" applyAlignment="1"/>
    <xf numFmtId="0" fontId="8" fillId="4" borderId="50" xfId="0" applyFont="1" applyFill="1" applyBorder="1" applyAlignment="1">
      <alignment vertical="center"/>
    </xf>
    <xf numFmtId="0" fontId="8" fillId="4" borderId="54" xfId="0" applyFont="1" applyFill="1" applyBorder="1" applyAlignment="1">
      <alignment horizontal="center" vertical="center" wrapText="1"/>
    </xf>
    <xf numFmtId="9" fontId="8" fillId="4" borderId="55" xfId="0" applyNumberFormat="1" applyFont="1" applyFill="1" applyBorder="1" applyAlignment="1">
      <alignment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vertical="center"/>
    </xf>
    <xf numFmtId="0" fontId="0" fillId="4" borderId="56" xfId="0" applyFont="1" applyFill="1" applyBorder="1" applyAlignment="1"/>
    <xf numFmtId="49" fontId="30" fillId="4" borderId="57" xfId="0" applyNumberFormat="1" applyFont="1" applyFill="1" applyBorder="1" applyAlignment="1"/>
    <xf numFmtId="49" fontId="7" fillId="8" borderId="58" xfId="0" applyNumberFormat="1" applyFont="1" applyFill="1" applyBorder="1" applyAlignment="1">
      <alignment horizontal="center" vertical="center" wrapText="1"/>
    </xf>
    <xf numFmtId="49" fontId="7" fillId="9" borderId="58" xfId="0" applyNumberFormat="1" applyFont="1" applyFill="1" applyBorder="1" applyAlignment="1">
      <alignment horizontal="center" vertical="center" wrapText="1"/>
    </xf>
    <xf numFmtId="49" fontId="16" fillId="10" borderId="58" xfId="0" applyNumberFormat="1" applyFont="1" applyFill="1" applyBorder="1" applyAlignment="1">
      <alignment horizontal="center" vertical="center" wrapText="1"/>
    </xf>
    <xf numFmtId="49" fontId="7" fillId="11" borderId="58" xfId="0" applyNumberFormat="1" applyFont="1" applyFill="1" applyBorder="1" applyAlignment="1">
      <alignment horizontal="center" vertical="center" wrapText="1"/>
    </xf>
    <xf numFmtId="49" fontId="7" fillId="12" borderId="58" xfId="0" applyNumberFormat="1" applyFont="1" applyFill="1" applyBorder="1" applyAlignment="1">
      <alignment horizontal="center" vertical="center" wrapText="1"/>
    </xf>
    <xf numFmtId="49" fontId="7" fillId="13" borderId="58" xfId="0" applyNumberFormat="1" applyFont="1" applyFill="1" applyBorder="1" applyAlignment="1">
      <alignment horizontal="center" vertical="center" wrapText="1"/>
    </xf>
    <xf numFmtId="49" fontId="7" fillId="14" borderId="58" xfId="0" applyNumberFormat="1" applyFont="1" applyFill="1" applyBorder="1" applyAlignment="1">
      <alignment horizontal="center" vertical="center" wrapText="1"/>
    </xf>
    <xf numFmtId="49" fontId="7" fillId="5" borderId="58" xfId="0" applyNumberFormat="1" applyFont="1" applyFill="1" applyBorder="1" applyAlignment="1">
      <alignment horizontal="center" vertical="center" wrapText="1"/>
    </xf>
    <xf numFmtId="49" fontId="16" fillId="4" borderId="59" xfId="0" applyNumberFormat="1" applyFont="1" applyFill="1" applyBorder="1" applyAlignment="1">
      <alignment horizontal="center" vertical="center" wrapText="1"/>
    </xf>
    <xf numFmtId="49" fontId="16" fillId="7" borderId="60" xfId="0" applyNumberFormat="1" applyFont="1" applyFill="1" applyBorder="1" applyAlignment="1">
      <alignment horizontal="center" vertical="center" wrapText="1"/>
    </xf>
    <xf numFmtId="49" fontId="16" fillId="3" borderId="61" xfId="0" applyNumberFormat="1" applyFont="1" applyFill="1" applyBorder="1" applyAlignment="1">
      <alignment horizontal="center"/>
    </xf>
    <xf numFmtId="0" fontId="7" fillId="4" borderId="62" xfId="0" applyFont="1" applyFill="1" applyBorder="1" applyAlignment="1">
      <alignment horizontal="center" vertical="center" wrapText="1"/>
    </xf>
    <xf numFmtId="49" fontId="31" fillId="4" borderId="63" xfId="0" applyNumberFormat="1" applyFont="1" applyFill="1" applyBorder="1" applyAlignment="1">
      <alignment horizontal="center"/>
    </xf>
    <xf numFmtId="0" fontId="32" fillId="4" borderId="44" xfId="0" applyNumberFormat="1" applyFont="1" applyFill="1" applyBorder="1" applyAlignment="1">
      <alignment horizontal="right"/>
    </xf>
    <xf numFmtId="0" fontId="32" fillId="4" borderId="31" xfId="0" applyNumberFormat="1" applyFont="1" applyFill="1" applyBorder="1" applyAlignment="1">
      <alignment horizontal="right"/>
    </xf>
    <xf numFmtId="0" fontId="32" fillId="4" borderId="64" xfId="0" applyNumberFormat="1" applyFont="1" applyFill="1" applyBorder="1" applyAlignment="1">
      <alignment horizontal="right"/>
    </xf>
    <xf numFmtId="0" fontId="32" fillId="7" borderId="29" xfId="0" applyNumberFormat="1" applyFont="1" applyFill="1" applyBorder="1" applyAlignment="1">
      <alignment horizontal="right"/>
    </xf>
    <xf numFmtId="9" fontId="0" fillId="3" borderId="29" xfId="0" applyNumberFormat="1" applyFont="1" applyFill="1" applyBorder="1" applyAlignment="1"/>
    <xf numFmtId="0" fontId="0" fillId="4" borderId="65" xfId="0" applyFont="1" applyFill="1" applyBorder="1" applyAlignment="1"/>
    <xf numFmtId="49" fontId="31" fillId="4" borderId="66" xfId="0" applyNumberFormat="1" applyFont="1" applyFill="1" applyBorder="1" applyAlignment="1">
      <alignment horizontal="center"/>
    </xf>
    <xf numFmtId="0" fontId="32" fillId="4" borderId="30" xfId="0" applyNumberFormat="1" applyFont="1" applyFill="1" applyBorder="1" applyAlignment="1">
      <alignment horizontal="right"/>
    </xf>
    <xf numFmtId="0" fontId="32" fillId="4" borderId="0" xfId="0" applyNumberFormat="1" applyFont="1" applyFill="1" applyBorder="1" applyAlignment="1">
      <alignment horizontal="right"/>
    </xf>
    <xf numFmtId="0" fontId="32" fillId="4" borderId="24" xfId="0" applyNumberFormat="1" applyFont="1" applyFill="1" applyBorder="1" applyAlignment="1">
      <alignment horizontal="right"/>
    </xf>
    <xf numFmtId="0" fontId="32" fillId="7" borderId="32" xfId="0" applyNumberFormat="1" applyFont="1" applyFill="1" applyBorder="1" applyAlignment="1">
      <alignment horizontal="right"/>
    </xf>
    <xf numFmtId="9" fontId="0" fillId="3" borderId="32" xfId="0" applyNumberFormat="1" applyFont="1" applyFill="1" applyBorder="1" applyAlignment="1"/>
    <xf numFmtId="49" fontId="31" fillId="4" borderId="67" xfId="0" applyNumberFormat="1" applyFont="1" applyFill="1" applyBorder="1" applyAlignment="1">
      <alignment horizontal="center"/>
    </xf>
    <xf numFmtId="0" fontId="32" fillId="4" borderId="33" xfId="0" applyNumberFormat="1" applyFont="1" applyFill="1" applyBorder="1" applyAlignment="1">
      <alignment horizontal="right"/>
    </xf>
    <xf numFmtId="0" fontId="32" fillId="4" borderId="34" xfId="0" applyNumberFormat="1" applyFont="1" applyFill="1" applyBorder="1" applyAlignment="1">
      <alignment horizontal="right"/>
    </xf>
    <xf numFmtId="0" fontId="32" fillId="4" borderId="68" xfId="0" applyNumberFormat="1" applyFont="1" applyFill="1" applyBorder="1" applyAlignment="1">
      <alignment horizontal="right"/>
    </xf>
    <xf numFmtId="0" fontId="32" fillId="7" borderId="41" xfId="0" applyNumberFormat="1" applyFont="1" applyFill="1" applyBorder="1" applyAlignment="1">
      <alignment horizontal="right"/>
    </xf>
    <xf numFmtId="9" fontId="0" fillId="3" borderId="41" xfId="0" applyNumberFormat="1" applyFont="1" applyFill="1" applyBorder="1" applyAlignment="1"/>
    <xf numFmtId="49" fontId="31" fillId="4" borderId="61" xfId="0" applyNumberFormat="1" applyFont="1" applyFill="1" applyBorder="1" applyAlignment="1">
      <alignment horizontal="center"/>
    </xf>
    <xf numFmtId="0" fontId="32" fillId="4" borderId="69" xfId="0" applyNumberFormat="1" applyFont="1" applyFill="1" applyBorder="1" applyAlignment="1">
      <alignment horizontal="right"/>
    </xf>
    <xf numFmtId="0" fontId="32" fillId="4" borderId="70" xfId="0" applyNumberFormat="1" applyFont="1" applyFill="1" applyBorder="1" applyAlignment="1">
      <alignment horizontal="right"/>
    </xf>
    <xf numFmtId="0" fontId="32" fillId="4" borderId="71" xfId="0" applyNumberFormat="1" applyFont="1" applyFill="1" applyBorder="1" applyAlignment="1">
      <alignment horizontal="right"/>
    </xf>
    <xf numFmtId="0" fontId="32" fillId="7" borderId="61" xfId="0" applyNumberFormat="1" applyFont="1" applyFill="1" applyBorder="1" applyAlignment="1">
      <alignment horizontal="right"/>
    </xf>
    <xf numFmtId="9" fontId="0" fillId="3" borderId="61" xfId="0" applyNumberFormat="1" applyFont="1" applyFill="1" applyBorder="1" applyAlignment="1"/>
    <xf numFmtId="10" fontId="32" fillId="4" borderId="61" xfId="0" applyNumberFormat="1" applyFont="1" applyFill="1" applyBorder="1" applyAlignment="1">
      <alignment horizontal="right" vertical="center"/>
    </xf>
    <xf numFmtId="49" fontId="31" fillId="4" borderId="72" xfId="0" applyNumberFormat="1" applyFont="1" applyFill="1" applyBorder="1" applyAlignment="1">
      <alignment horizontal="center" vertical="center" wrapText="1"/>
    </xf>
    <xf numFmtId="0" fontId="0" fillId="7" borderId="73" xfId="0" applyNumberFormat="1" applyFont="1" applyFill="1" applyBorder="1" applyAlignment="1">
      <alignment vertical="center"/>
    </xf>
    <xf numFmtId="0" fontId="0" fillId="7" borderId="60" xfId="0" applyNumberFormat="1" applyFont="1" applyFill="1" applyBorder="1" applyAlignment="1">
      <alignment vertical="center"/>
    </xf>
    <xf numFmtId="0" fontId="21" fillId="5" borderId="25" xfId="0" applyNumberFormat="1" applyFont="1" applyFill="1" applyBorder="1" applyAlignment="1">
      <alignment vertical="center"/>
    </xf>
    <xf numFmtId="49" fontId="0" fillId="4" borderId="27" xfId="0" applyNumberFormat="1" applyFont="1" applyFill="1" applyBorder="1" applyAlignment="1">
      <alignment vertical="center"/>
    </xf>
    <xf numFmtId="0" fontId="0" fillId="4" borderId="74" xfId="0" applyFont="1" applyFill="1" applyBorder="1" applyAlignment="1">
      <alignment vertical="center"/>
    </xf>
    <xf numFmtId="49" fontId="8" fillId="4" borderId="75" xfId="0" applyNumberFormat="1" applyFont="1" applyFill="1" applyBorder="1" applyAlignment="1"/>
    <xf numFmtId="10" fontId="0" fillId="3" borderId="61" xfId="0" applyNumberFormat="1" applyFont="1" applyFill="1" applyBorder="1" applyAlignment="1"/>
    <xf numFmtId="0" fontId="0" fillId="4" borderId="61" xfId="0" applyNumberFormat="1" applyFont="1" applyFill="1" applyBorder="1" applyAlignment="1"/>
    <xf numFmtId="49" fontId="0" fillId="4" borderId="61" xfId="0" applyNumberFormat="1" applyFont="1" applyFill="1" applyBorder="1" applyAlignment="1"/>
    <xf numFmtId="0" fontId="0" fillId="4" borderId="76" xfId="0" applyFont="1" applyFill="1" applyBorder="1" applyAlignment="1"/>
    <xf numFmtId="0" fontId="0" fillId="4" borderId="56" xfId="0" applyFont="1" applyFill="1" applyBorder="1" applyAlignment="1">
      <alignment vertical="center"/>
    </xf>
    <xf numFmtId="0" fontId="8" fillId="4" borderId="56" xfId="0" applyFont="1" applyFill="1" applyBorder="1" applyAlignment="1"/>
    <xf numFmtId="0" fontId="0" fillId="4" borderId="77" xfId="0" applyFont="1" applyFill="1" applyBorder="1" applyAlignment="1"/>
    <xf numFmtId="9" fontId="0" fillId="4" borderId="56" xfId="0" applyNumberFormat="1" applyFont="1" applyFill="1" applyBorder="1" applyAlignment="1"/>
    <xf numFmtId="0" fontId="7" fillId="4" borderId="65" xfId="0" applyFont="1" applyFill="1" applyBorder="1" applyAlignment="1">
      <alignment horizontal="center" vertical="center" wrapText="1"/>
    </xf>
    <xf numFmtId="10" fontId="32" fillId="4" borderId="65" xfId="0" applyNumberFormat="1" applyFont="1" applyFill="1" applyBorder="1" applyAlignment="1">
      <alignment horizontal="center" vertical="center"/>
    </xf>
    <xf numFmtId="0" fontId="0" fillId="7" borderId="78" xfId="0" applyNumberFormat="1" applyFont="1" applyFill="1" applyBorder="1" applyAlignment="1">
      <alignment vertical="center"/>
    </xf>
    <xf numFmtId="0" fontId="0" fillId="7" borderId="79" xfId="0" applyNumberFormat="1" applyFont="1" applyFill="1" applyBorder="1" applyAlignment="1">
      <alignment vertical="center"/>
    </xf>
    <xf numFmtId="9" fontId="0" fillId="4" borderId="76" xfId="0" applyNumberFormat="1" applyFont="1" applyFill="1" applyBorder="1" applyAlignment="1"/>
    <xf numFmtId="49" fontId="34" fillId="46" borderId="86" xfId="0" applyNumberFormat="1" applyFont="1" applyFill="1" applyBorder="1" applyAlignment="1"/>
    <xf numFmtId="49" fontId="34" fillId="5" borderId="86" xfId="0" applyNumberFormat="1" applyFont="1" applyFill="1" applyBorder="1" applyAlignment="1">
      <alignment horizontal="center" wrapText="1"/>
    </xf>
    <xf numFmtId="49" fontId="34" fillId="5" borderId="86" xfId="0" applyNumberFormat="1" applyFont="1" applyFill="1" applyBorder="1" applyAlignment="1">
      <alignment horizontal="center" vertical="center" wrapText="1"/>
    </xf>
    <xf numFmtId="49" fontId="34" fillId="5" borderId="86" xfId="0" applyNumberFormat="1" applyFont="1" applyFill="1" applyBorder="1" applyAlignment="1"/>
    <xf numFmtId="49" fontId="34" fillId="47" borderId="86" xfId="0" applyNumberFormat="1" applyFont="1" applyFill="1" applyBorder="1" applyAlignment="1"/>
    <xf numFmtId="0" fontId="0" fillId="4" borderId="87" xfId="0" applyFont="1" applyFill="1" applyBorder="1" applyAlignment="1"/>
    <xf numFmtId="49" fontId="0" fillId="4" borderId="8" xfId="0" applyNumberFormat="1" applyFont="1" applyFill="1" applyBorder="1" applyAlignment="1">
      <alignment wrapText="1"/>
    </xf>
    <xf numFmtId="169" fontId="35" fillId="4" borderId="8" xfId="0" applyNumberFormat="1" applyFont="1" applyFill="1" applyBorder="1" applyAlignment="1">
      <alignment horizontal="center"/>
    </xf>
    <xf numFmtId="0" fontId="0" fillId="4" borderId="8" xfId="0" applyNumberFormat="1" applyFont="1" applyFill="1" applyBorder="1" applyAlignment="1"/>
    <xf numFmtId="169" fontId="0" fillId="4" borderId="8" xfId="0" applyNumberFormat="1" applyFont="1" applyFill="1" applyBorder="1" applyAlignment="1"/>
    <xf numFmtId="49" fontId="36" fillId="47" borderId="8" xfId="0" applyNumberFormat="1" applyFont="1" applyFill="1" applyBorder="1" applyAlignment="1"/>
    <xf numFmtId="169" fontId="35" fillId="47" borderId="8" xfId="0" applyNumberFormat="1" applyFont="1" applyFill="1" applyBorder="1" applyAlignment="1">
      <alignment horizontal="center"/>
    </xf>
    <xf numFmtId="49" fontId="0" fillId="47" borderId="8" xfId="0" applyNumberFormat="1" applyFont="1" applyFill="1" applyBorder="1" applyAlignment="1"/>
    <xf numFmtId="49" fontId="36" fillId="4" borderId="8" xfId="0" applyNumberFormat="1" applyFont="1" applyFill="1" applyBorder="1" applyAlignment="1"/>
    <xf numFmtId="49" fontId="37" fillId="4" borderId="88" xfId="0" applyNumberFormat="1" applyFont="1" applyFill="1" applyBorder="1" applyAlignment="1"/>
    <xf numFmtId="165" fontId="0" fillId="4" borderId="8" xfId="0" applyNumberFormat="1" applyFont="1" applyFill="1" applyBorder="1" applyAlignment="1"/>
    <xf numFmtId="0" fontId="0" fillId="4" borderId="89" xfId="0" applyFont="1" applyFill="1" applyBorder="1" applyAlignment="1"/>
    <xf numFmtId="49" fontId="37" fillId="4" borderId="90" xfId="0" applyNumberFormat="1" applyFont="1" applyFill="1" applyBorder="1" applyAlignment="1"/>
    <xf numFmtId="0" fontId="0" fillId="4" borderId="90" xfId="0" applyFont="1" applyFill="1" applyBorder="1" applyAlignment="1"/>
    <xf numFmtId="165" fontId="36" fillId="4" borderId="8" xfId="0" applyNumberFormat="1" applyFont="1" applyFill="1" applyBorder="1" applyAlignment="1"/>
    <xf numFmtId="165" fontId="0" fillId="4" borderId="89" xfId="0" applyNumberFormat="1" applyFont="1" applyFill="1" applyBorder="1" applyAlignment="1"/>
    <xf numFmtId="165" fontId="0" fillId="4" borderId="91" xfId="0" applyNumberFormat="1" applyFont="1" applyFill="1" applyBorder="1" applyAlignment="1"/>
    <xf numFmtId="0" fontId="0" fillId="4" borderId="91" xfId="0" applyFont="1" applyFill="1" applyBorder="1" applyAlignment="1"/>
    <xf numFmtId="49" fontId="0" fillId="4" borderId="56" xfId="0" applyNumberFormat="1" applyFont="1" applyFill="1" applyBorder="1" applyAlignment="1"/>
    <xf numFmtId="169" fontId="0" fillId="4" borderId="56" xfId="0" applyNumberFormat="1" applyFont="1" applyFill="1" applyBorder="1" applyAlignment="1"/>
    <xf numFmtId="165" fontId="0" fillId="4" borderId="56" xfId="0" applyNumberFormat="1" applyFont="1" applyFill="1" applyBorder="1" applyAlignment="1"/>
    <xf numFmtId="0" fontId="0" fillId="4" borderId="0" xfId="0" applyNumberFormat="1" applyFont="1" applyFill="1" applyAlignment="1"/>
    <xf numFmtId="0" fontId="0" fillId="0" borderId="56" xfId="0" applyNumberFormat="1" applyFont="1" applyBorder="1" applyAlignment="1"/>
    <xf numFmtId="49" fontId="0" fillId="4" borderId="77" xfId="0" applyNumberFormat="1" applyFont="1" applyFill="1" applyBorder="1" applyAlignment="1"/>
    <xf numFmtId="49" fontId="0" fillId="4" borderId="74" xfId="0" applyNumberFormat="1" applyFont="1" applyFill="1" applyBorder="1" applyAlignment="1"/>
    <xf numFmtId="165" fontId="0" fillId="4" borderId="92" xfId="0" applyNumberFormat="1" applyFont="1" applyFill="1" applyBorder="1" applyAlignment="1"/>
    <xf numFmtId="49" fontId="0" fillId="4" borderId="50" xfId="0" applyNumberFormat="1" applyFont="1" applyFill="1" applyBorder="1" applyAlignment="1"/>
    <xf numFmtId="49" fontId="0" fillId="8" borderId="0" xfId="0" applyNumberFormat="1" applyFont="1" applyFill="1" applyBorder="1" applyAlignment="1"/>
    <xf numFmtId="169" fontId="0" fillId="4" borderId="93" xfId="0" applyNumberFormat="1" applyFont="1" applyFill="1" applyBorder="1" applyAlignment="1"/>
    <xf numFmtId="49" fontId="0" fillId="4" borderId="65" xfId="0" applyNumberFormat="1" applyFont="1" applyFill="1" applyBorder="1" applyAlignment="1"/>
    <xf numFmtId="165" fontId="0" fillId="4" borderId="75" xfId="0" applyNumberFormat="1" applyFont="1" applyFill="1" applyBorder="1" applyAlignment="1"/>
    <xf numFmtId="49" fontId="0" fillId="4" borderId="93" xfId="0" applyNumberFormat="1" applyFont="1" applyFill="1" applyBorder="1" applyAlignment="1"/>
    <xf numFmtId="49" fontId="0" fillId="16" borderId="0" xfId="0" applyNumberFormat="1" applyFont="1" applyFill="1" applyBorder="1" applyAlignment="1"/>
    <xf numFmtId="49" fontId="0" fillId="10" borderId="0" xfId="0" applyNumberFormat="1" applyFont="1" applyFill="1" applyBorder="1" applyAlignment="1"/>
    <xf numFmtId="49" fontId="0" fillId="38" borderId="0" xfId="0" applyNumberFormat="1" applyFont="1" applyFill="1" applyBorder="1" applyAlignment="1"/>
    <xf numFmtId="49" fontId="0" fillId="48" borderId="0" xfId="0" applyNumberFormat="1" applyFont="1" applyFill="1" applyBorder="1" applyAlignment="1"/>
    <xf numFmtId="49" fontId="0" fillId="39" borderId="0" xfId="0" applyNumberFormat="1" applyFont="1" applyFill="1" applyBorder="1" applyAlignment="1"/>
    <xf numFmtId="49" fontId="0" fillId="49" borderId="0" xfId="0" applyNumberFormat="1" applyFont="1" applyFill="1" applyBorder="1" applyAlignment="1"/>
    <xf numFmtId="49" fontId="0" fillId="4" borderId="62" xfId="0" applyNumberFormat="1" applyFont="1" applyFill="1" applyBorder="1" applyAlignment="1"/>
    <xf numFmtId="165" fontId="0" fillId="4" borderId="94" xfId="0" applyNumberFormat="1" applyFont="1" applyFill="1" applyBorder="1" applyAlignment="1"/>
    <xf numFmtId="49" fontId="21" fillId="5" borderId="0" xfId="0" applyNumberFormat="1" applyFont="1" applyFill="1" applyBorder="1" applyAlignment="1"/>
    <xf numFmtId="49" fontId="0" fillId="22" borderId="0" xfId="0" applyNumberFormat="1" applyFont="1" applyFill="1" applyBorder="1" applyAlignment="1"/>
    <xf numFmtId="49" fontId="0" fillId="4" borderId="95" xfId="0" applyNumberFormat="1" applyFont="1" applyFill="1" applyBorder="1" applyAlignment="1"/>
    <xf numFmtId="49" fontId="0" fillId="22" borderId="46" xfId="0" applyNumberFormat="1" applyFont="1" applyFill="1" applyBorder="1" applyAlignment="1"/>
    <xf numFmtId="0" fontId="1" fillId="0" borderId="0" xfId="0" applyFont="1" applyAlignment="1">
      <alignment horizontal="left" wrapText="1"/>
    </xf>
    <xf numFmtId="0" fontId="0" fillId="0" borderId="0" xfId="0"/>
    <xf numFmtId="49" fontId="7" fillId="5" borderId="9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49" fontId="29" fillId="5" borderId="0" xfId="0" applyNumberFormat="1" applyFont="1" applyFill="1" applyBorder="1" applyAlignment="1">
      <alignment horizontal="right" vertical="center" wrapText="1"/>
    </xf>
    <xf numFmtId="0" fontId="0" fillId="4" borderId="0" xfId="0" applyFont="1" applyFill="1" applyBorder="1" applyAlignment="1"/>
    <xf numFmtId="49" fontId="15" fillId="4" borderId="29" xfId="0" applyNumberFormat="1" applyFont="1" applyFill="1" applyBorder="1" applyAlignment="1">
      <alignment horizontal="center" vertical="center"/>
    </xf>
    <xf numFmtId="2" fontId="15" fillId="4" borderId="32" xfId="0" applyNumberFormat="1" applyFont="1" applyFill="1" applyBorder="1" applyAlignment="1">
      <alignment horizontal="center" vertical="center"/>
    </xf>
    <xf numFmtId="2" fontId="15" fillId="4" borderId="41" xfId="0" applyNumberFormat="1" applyFont="1" applyFill="1" applyBorder="1" applyAlignment="1">
      <alignment horizontal="center" vertical="center"/>
    </xf>
    <xf numFmtId="49" fontId="27" fillId="5" borderId="0" xfId="0" applyNumberFormat="1" applyFont="1" applyFill="1" applyBorder="1" applyAlignment="1">
      <alignment horizontal="right"/>
    </xf>
    <xf numFmtId="0" fontId="27" fillId="5" borderId="0" xfId="0" applyFont="1" applyFill="1" applyBorder="1" applyAlignment="1">
      <alignment horizontal="right"/>
    </xf>
    <xf numFmtId="49" fontId="29" fillId="5" borderId="0" xfId="0" applyNumberFormat="1" applyFont="1" applyFill="1" applyBorder="1" applyAlignment="1">
      <alignment horizontal="right"/>
    </xf>
    <xf numFmtId="0" fontId="29" fillId="5" borderId="0" xfId="0" applyFont="1" applyFill="1" applyBorder="1" applyAlignment="1">
      <alignment horizontal="right"/>
    </xf>
    <xf numFmtId="49" fontId="29" fillId="5" borderId="46" xfId="0" applyNumberFormat="1" applyFont="1" applyFill="1" applyBorder="1" applyAlignment="1">
      <alignment horizontal="right"/>
    </xf>
    <xf numFmtId="0" fontId="29" fillId="5" borderId="46" xfId="0" applyFont="1" applyFill="1" applyBorder="1" applyAlignment="1">
      <alignment horizontal="right"/>
    </xf>
    <xf numFmtId="49" fontId="7" fillId="5" borderId="0" xfId="0" applyNumberFormat="1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29" fillId="5" borderId="0" xfId="0" applyFont="1" applyFill="1" applyBorder="1" applyAlignment="1">
      <alignment horizontal="right" vertical="center" wrapText="1"/>
    </xf>
    <xf numFmtId="49" fontId="27" fillId="5" borderId="0" xfId="0" applyNumberFormat="1" applyFont="1" applyFill="1" applyBorder="1" applyAlignment="1">
      <alignment horizontal="right" vertical="center" wrapText="1"/>
    </xf>
    <xf numFmtId="0" fontId="27" fillId="5" borderId="0" xfId="0" applyFont="1" applyFill="1" applyBorder="1" applyAlignment="1">
      <alignment horizontal="right" vertical="center" wrapText="1"/>
    </xf>
    <xf numFmtId="49" fontId="4" fillId="4" borderId="2" xfId="0" applyNumberFormat="1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0" fillId="4" borderId="2" xfId="0" applyFont="1" applyFill="1" applyBorder="1" applyAlignment="1"/>
    <xf numFmtId="49" fontId="7" fillId="5" borderId="0" xfId="0" applyNumberFormat="1" applyFont="1" applyFill="1" applyBorder="1" applyAlignment="1"/>
    <xf numFmtId="0" fontId="0" fillId="4" borderId="12" xfId="0" applyFont="1" applyFill="1" applyBorder="1" applyAlignment="1"/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/>
    <xf numFmtId="49" fontId="7" fillId="5" borderId="7" xfId="0" applyNumberFormat="1" applyFont="1" applyFill="1" applyBorder="1" applyAlignment="1">
      <alignment wrapText="1"/>
    </xf>
    <xf numFmtId="0" fontId="0" fillId="4" borderId="7" xfId="0" applyFont="1" applyFill="1" applyBorder="1" applyAlignment="1"/>
    <xf numFmtId="49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/>
    <xf numFmtId="49" fontId="28" fillId="4" borderId="25" xfId="0" applyNumberFormat="1" applyFont="1" applyFill="1" applyBorder="1" applyAlignment="1">
      <alignment horizontal="right"/>
    </xf>
    <xf numFmtId="0" fontId="0" fillId="4" borderId="26" xfId="0" applyFont="1" applyFill="1" applyBorder="1" applyAlignment="1"/>
    <xf numFmtId="49" fontId="29" fillId="5" borderId="31" xfId="0" applyNumberFormat="1" applyFont="1" applyFill="1" applyBorder="1" applyAlignment="1">
      <alignment horizontal="right" vertical="center" wrapText="1"/>
    </xf>
    <xf numFmtId="0" fontId="29" fillId="5" borderId="31" xfId="0" applyFont="1" applyFill="1" applyBorder="1" applyAlignment="1">
      <alignment horizontal="right" vertical="center" wrapText="1"/>
    </xf>
    <xf numFmtId="49" fontId="16" fillId="4" borderId="0" xfId="0" applyNumberFormat="1" applyFont="1" applyFill="1" applyBorder="1" applyAlignment="1">
      <alignment horizontal="center"/>
    </xf>
    <xf numFmtId="49" fontId="13" fillId="7" borderId="0" xfId="0" applyNumberFormat="1" applyFont="1" applyFill="1" applyBorder="1" applyAlignment="1">
      <alignment horizontal="left" vertical="top" wrapText="1"/>
    </xf>
    <xf numFmtId="0" fontId="13" fillId="7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164" fontId="5" fillId="6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left"/>
    </xf>
    <xf numFmtId="0" fontId="0" fillId="4" borderId="63" xfId="0" applyNumberFormat="1" applyFont="1" applyFill="1" applyBorder="1" applyAlignment="1">
      <alignment horizontal="center"/>
    </xf>
    <xf numFmtId="0" fontId="0" fillId="4" borderId="67" xfId="0" applyFont="1" applyFill="1" applyBorder="1" applyAlignment="1">
      <alignment horizontal="center"/>
    </xf>
    <xf numFmtId="49" fontId="0" fillId="4" borderId="63" xfId="0" applyNumberFormat="1" applyFont="1" applyFill="1" applyBorder="1" applyAlignment="1">
      <alignment horizontal="center"/>
    </xf>
    <xf numFmtId="49" fontId="8" fillId="3" borderId="51" xfId="0" applyNumberFormat="1" applyFont="1" applyFill="1" applyBorder="1" applyAlignment="1">
      <alignment horizontal="center" vertical="center" wrapText="1"/>
    </xf>
    <xf numFmtId="0" fontId="0" fillId="4" borderId="52" xfId="0" applyFont="1" applyFill="1" applyBorder="1" applyAlignment="1"/>
    <xf numFmtId="0" fontId="0" fillId="4" borderId="53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 wrapText="1"/>
    </xf>
    <xf numFmtId="10" fontId="32" fillId="4" borderId="65" xfId="0" applyNumberFormat="1" applyFont="1" applyFill="1" applyBorder="1" applyAlignment="1">
      <alignment horizontal="center" vertical="center"/>
    </xf>
    <xf numFmtId="10" fontId="32" fillId="4" borderId="63" xfId="0" applyNumberFormat="1" applyFont="1" applyFill="1" applyBorder="1" applyAlignment="1">
      <alignment horizontal="center" vertical="center"/>
    </xf>
    <xf numFmtId="10" fontId="32" fillId="4" borderId="66" xfId="0" applyNumberFormat="1" applyFont="1" applyFill="1" applyBorder="1" applyAlignment="1">
      <alignment horizontal="center" vertical="center"/>
    </xf>
    <xf numFmtId="10" fontId="32" fillId="4" borderId="67" xfId="0" applyNumberFormat="1" applyFont="1" applyFill="1" applyBorder="1" applyAlignment="1">
      <alignment horizontal="center" vertical="center"/>
    </xf>
    <xf numFmtId="49" fontId="33" fillId="4" borderId="80" xfId="0" applyNumberFormat="1" applyFont="1" applyFill="1" applyBorder="1" applyAlignment="1">
      <alignment horizontal="center" vertical="center"/>
    </xf>
    <xf numFmtId="0" fontId="33" fillId="4" borderId="81" xfId="0" applyFont="1" applyFill="1" applyBorder="1" applyAlignment="1">
      <alignment horizontal="center" vertical="center"/>
    </xf>
    <xf numFmtId="0" fontId="33" fillId="4" borderId="82" xfId="0" applyFont="1" applyFill="1" applyBorder="1" applyAlignment="1">
      <alignment horizontal="center" vertical="center"/>
    </xf>
    <xf numFmtId="0" fontId="33" fillId="4" borderId="83" xfId="0" applyFont="1" applyFill="1" applyBorder="1" applyAlignment="1">
      <alignment horizontal="center" vertical="center"/>
    </xf>
    <xf numFmtId="0" fontId="33" fillId="4" borderId="84" xfId="0" applyFont="1" applyFill="1" applyBorder="1" applyAlignment="1">
      <alignment horizontal="center" vertical="center"/>
    </xf>
    <xf numFmtId="0" fontId="33" fillId="4" borderId="85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</cellXfs>
  <cellStyles count="1">
    <cellStyle name="Standard" xfId="0" builtinId="0"/>
  </cellStyles>
  <dxfs count="5">
    <dxf>
      <fill>
        <patternFill patternType="solid">
          <fgColor indexed="8"/>
          <bgColor indexed="53"/>
        </patternFill>
      </fill>
    </dxf>
    <dxf>
      <fill>
        <patternFill patternType="solid">
          <fgColor indexed="8"/>
          <bgColor indexed="53"/>
        </patternFill>
      </fill>
    </dxf>
    <dxf>
      <fill>
        <patternFill patternType="solid">
          <fgColor indexed="8"/>
          <bgColor indexed="5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3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32323"/>
      <rgbColor rgb="00333F4F"/>
      <rgbColor rgb="00673F1B"/>
      <rgbColor rgb="00542477"/>
      <rgbColor rgb="00595959"/>
      <rgbColor rgb="007F7F7F"/>
      <rgbColor rgb="000000FF"/>
      <rgbColor rgb="000432FF"/>
      <rgbColor rgb="000070C0"/>
      <rgbColor rgb="003366FF"/>
      <rgbColor rgb="007030A0"/>
      <rgbColor rgb="0000843C"/>
      <rgbColor rgb="0000B050"/>
      <rgbColor rgb="00339966"/>
      <rgbColor rgb="0000FF00"/>
      <rgbColor rgb="003FDE2F"/>
      <rgbColor rgb="0052F070"/>
      <rgbColor rgb="0075D242"/>
      <rgbColor rgb="000096FF"/>
      <rgbColor rgb="0000B0F0"/>
      <rgbColor rgb="0035FF91"/>
      <rgbColor rgb="0000FFFF"/>
      <rgbColor rgb="005E88B1"/>
      <rgbColor rgb="0040AEFF"/>
      <rgbColor rgb="0065CF95"/>
      <rgbColor rgb="008E540D"/>
      <rgbColor rgb="00B0402C"/>
      <rgbColor rgb="00EF0B05"/>
      <rgbColor rgb="00FF7D78"/>
      <rgbColor rgb="00800080"/>
      <rgbColor rgb="00B14CAD"/>
      <rgbColor rgb="00FF2F92"/>
      <rgbColor rgb="00FF00FF"/>
      <rgbColor rgb="00E938FB"/>
      <rgbColor rgb="00ED66E7"/>
      <rgbColor rgb="00BF8F00"/>
      <rgbColor rgb="00BFBF00"/>
      <rgbColor rgb="0092D050"/>
      <rgbColor rgb="00FF9600"/>
      <rgbColor rgb="00FF8029"/>
      <rgbColor rgb="00FFC000"/>
      <rgbColor rgb="00FFFF00"/>
      <rgbColor rgb="00808080"/>
      <rgbColor rgb="00AFAFAF"/>
      <rgbColor rgb="00A982C5"/>
      <rgbColor rgb="00B4BAC3"/>
      <rgbColor rgb="008CC7F2"/>
      <rgbColor rgb="00CC99FF"/>
      <rgbColor rgb="00C8A2E3"/>
      <rgbColor rgb="00F4A3F0"/>
      <rgbColor rgb="00CCCCCC"/>
      <rgbColor rgb="00CBE2F2"/>
      <rgbColor rgb="00EEEFE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4356951523306E-2"/>
          <c:y val="4.3807995556651311E-2"/>
          <c:w val="0.94421495101447561"/>
          <c:h val="0.8278200539670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Summary!$B$2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EF0B05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Lit>
              <c:ptCount val="12"/>
              <c:pt idx="0">
                <c:v>feature</c:v>
              </c:pt>
              <c:pt idx="1">
                <c:v>jugs</c:v>
              </c:pt>
              <c:pt idx="2">
                <c:v>mini jugs</c:v>
              </c:pt>
              <c:pt idx="3">
                <c:v>incuts</c:v>
              </c:pt>
              <c:pt idx="4">
                <c:v>crimps</c:v>
              </c:pt>
              <c:pt idx="5">
                <c:v>edges</c:v>
              </c:pt>
              <c:pt idx="6">
                <c:v>slots</c:v>
              </c:pt>
              <c:pt idx="7">
                <c:v>pinches</c:v>
              </c:pt>
              <c:pt idx="8">
                <c:v>slopers</c:v>
              </c:pt>
              <c:pt idx="9">
                <c:v>jibs</c:v>
              </c:pt>
              <c:pt idx="10">
                <c:v>feet</c:v>
              </c:pt>
            </c:strLit>
          </c:cat>
          <c:val>
            <c:numRef>
              <c:f>Summary!$B$3:$B$13,Summary!$B$18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E-4343-A520-221C292474EB}"/>
            </c:ext>
          </c:extLst>
        </c:ser>
        <c:ser>
          <c:idx val="1"/>
          <c:order val="1"/>
          <c:tx>
            <c:strRef>
              <c:f>Summary!$C$2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Lit>
              <c:ptCount val="12"/>
              <c:pt idx="0">
                <c:v>feature</c:v>
              </c:pt>
              <c:pt idx="1">
                <c:v>jugs</c:v>
              </c:pt>
              <c:pt idx="2">
                <c:v>mini jugs</c:v>
              </c:pt>
              <c:pt idx="3">
                <c:v>incuts</c:v>
              </c:pt>
              <c:pt idx="4">
                <c:v>crimps</c:v>
              </c:pt>
              <c:pt idx="5">
                <c:v>edges</c:v>
              </c:pt>
              <c:pt idx="6">
                <c:v>slots</c:v>
              </c:pt>
              <c:pt idx="7">
                <c:v>pinches</c:v>
              </c:pt>
              <c:pt idx="8">
                <c:v>slopers</c:v>
              </c:pt>
              <c:pt idx="9">
                <c:v>jibs</c:v>
              </c:pt>
              <c:pt idx="10">
                <c:v>feet</c:v>
              </c:pt>
            </c:strLit>
          </c:cat>
          <c:val>
            <c:numRef>
              <c:f>Summary!$C$3:$C$13,Summary!$C$18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E-4343-A520-221C292474EB}"/>
            </c:ext>
          </c:extLst>
        </c:ser>
        <c:ser>
          <c:idx val="2"/>
          <c:order val="2"/>
          <c:tx>
            <c:strRef>
              <c:f>Summary!$D$2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Lit>
              <c:ptCount val="12"/>
              <c:pt idx="0">
                <c:v>feature</c:v>
              </c:pt>
              <c:pt idx="1">
                <c:v>jugs</c:v>
              </c:pt>
              <c:pt idx="2">
                <c:v>mini jugs</c:v>
              </c:pt>
              <c:pt idx="3">
                <c:v>incuts</c:v>
              </c:pt>
              <c:pt idx="4">
                <c:v>crimps</c:v>
              </c:pt>
              <c:pt idx="5">
                <c:v>edges</c:v>
              </c:pt>
              <c:pt idx="6">
                <c:v>slots</c:v>
              </c:pt>
              <c:pt idx="7">
                <c:v>pinches</c:v>
              </c:pt>
              <c:pt idx="8">
                <c:v>slopers</c:v>
              </c:pt>
              <c:pt idx="9">
                <c:v>jibs</c:v>
              </c:pt>
              <c:pt idx="10">
                <c:v>feet</c:v>
              </c:pt>
            </c:strLit>
          </c:cat>
          <c:val>
            <c:numRef>
              <c:f>Summary!$D$3:$D$13,Summary!$D$18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BE-4343-A520-221C292474EB}"/>
            </c:ext>
          </c:extLst>
        </c:ser>
        <c:ser>
          <c:idx val="3"/>
          <c:order val="3"/>
          <c:tx>
            <c:strRef>
              <c:f>Summary!$E$2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Lit>
              <c:ptCount val="12"/>
              <c:pt idx="0">
                <c:v>feature</c:v>
              </c:pt>
              <c:pt idx="1">
                <c:v>jugs</c:v>
              </c:pt>
              <c:pt idx="2">
                <c:v>mini jugs</c:v>
              </c:pt>
              <c:pt idx="3">
                <c:v>incuts</c:v>
              </c:pt>
              <c:pt idx="4">
                <c:v>crimps</c:v>
              </c:pt>
              <c:pt idx="5">
                <c:v>edges</c:v>
              </c:pt>
              <c:pt idx="6">
                <c:v>slots</c:v>
              </c:pt>
              <c:pt idx="7">
                <c:v>pinches</c:v>
              </c:pt>
              <c:pt idx="8">
                <c:v>slopers</c:v>
              </c:pt>
              <c:pt idx="9">
                <c:v>jibs</c:v>
              </c:pt>
              <c:pt idx="10">
                <c:v>feet</c:v>
              </c:pt>
            </c:strLit>
          </c:cat>
          <c:val>
            <c:numRef>
              <c:f>Summary!$E$3:$E$13,Summary!$E$18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BE-4343-A520-221C292474EB}"/>
            </c:ext>
          </c:extLst>
        </c:ser>
        <c:ser>
          <c:idx val="4"/>
          <c:order val="4"/>
          <c:tx>
            <c:strRef>
              <c:f>Summary!$F$2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Lit>
              <c:ptCount val="12"/>
              <c:pt idx="0">
                <c:v>feature</c:v>
              </c:pt>
              <c:pt idx="1">
                <c:v>jugs</c:v>
              </c:pt>
              <c:pt idx="2">
                <c:v>mini jugs</c:v>
              </c:pt>
              <c:pt idx="3">
                <c:v>incuts</c:v>
              </c:pt>
              <c:pt idx="4">
                <c:v>crimps</c:v>
              </c:pt>
              <c:pt idx="5">
                <c:v>edges</c:v>
              </c:pt>
              <c:pt idx="6">
                <c:v>slots</c:v>
              </c:pt>
              <c:pt idx="7">
                <c:v>pinches</c:v>
              </c:pt>
              <c:pt idx="8">
                <c:v>slopers</c:v>
              </c:pt>
              <c:pt idx="9">
                <c:v>jibs</c:v>
              </c:pt>
              <c:pt idx="10">
                <c:v>feet</c:v>
              </c:pt>
            </c:strLit>
          </c:cat>
          <c:val>
            <c:numRef>
              <c:f>Summary!$F$3:$F$13,Summary!$F$18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BE-4343-A520-221C292474EB}"/>
            </c:ext>
          </c:extLst>
        </c:ser>
        <c:ser>
          <c:idx val="5"/>
          <c:order val="5"/>
          <c:tx>
            <c:strRef>
              <c:f>Summary!$G$2</c:f>
              <c:strCache>
                <c:ptCount val="1"/>
                <c:pt idx="0">
                  <c:v>Purple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Lit>
              <c:ptCount val="12"/>
              <c:pt idx="0">
                <c:v>feature</c:v>
              </c:pt>
              <c:pt idx="1">
                <c:v>jugs</c:v>
              </c:pt>
              <c:pt idx="2">
                <c:v>mini jugs</c:v>
              </c:pt>
              <c:pt idx="3">
                <c:v>incuts</c:v>
              </c:pt>
              <c:pt idx="4">
                <c:v>crimps</c:v>
              </c:pt>
              <c:pt idx="5">
                <c:v>edges</c:v>
              </c:pt>
              <c:pt idx="6">
                <c:v>slots</c:v>
              </c:pt>
              <c:pt idx="7">
                <c:v>pinches</c:v>
              </c:pt>
              <c:pt idx="8">
                <c:v>slopers</c:v>
              </c:pt>
              <c:pt idx="9">
                <c:v>jibs</c:v>
              </c:pt>
              <c:pt idx="10">
                <c:v>feet</c:v>
              </c:pt>
            </c:strLit>
          </c:cat>
          <c:val>
            <c:numRef>
              <c:f>Summary!$G$3:$G$13,Summary!$G$18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BE-4343-A520-221C292474EB}"/>
            </c:ext>
          </c:extLst>
        </c:ser>
        <c:ser>
          <c:idx val="6"/>
          <c:order val="6"/>
          <c:tx>
            <c:strRef>
              <c:f>Summary!$H$2</c:f>
              <c:strCache>
                <c:ptCount val="1"/>
                <c:pt idx="0">
                  <c:v>Hot Pink</c:v>
                </c:pt>
              </c:strCache>
            </c:strRef>
          </c:tx>
          <c:spPr>
            <a:solidFill>
              <a:srgbClr val="ED66E7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Lit>
              <c:ptCount val="12"/>
              <c:pt idx="0">
                <c:v>feature</c:v>
              </c:pt>
              <c:pt idx="1">
                <c:v>jugs</c:v>
              </c:pt>
              <c:pt idx="2">
                <c:v>mini jugs</c:v>
              </c:pt>
              <c:pt idx="3">
                <c:v>incuts</c:v>
              </c:pt>
              <c:pt idx="4">
                <c:v>crimps</c:v>
              </c:pt>
              <c:pt idx="5">
                <c:v>edges</c:v>
              </c:pt>
              <c:pt idx="6">
                <c:v>slots</c:v>
              </c:pt>
              <c:pt idx="7">
                <c:v>pinches</c:v>
              </c:pt>
              <c:pt idx="8">
                <c:v>slopers</c:v>
              </c:pt>
              <c:pt idx="9">
                <c:v>jibs</c:v>
              </c:pt>
              <c:pt idx="10">
                <c:v>feet</c:v>
              </c:pt>
            </c:strLit>
          </c:cat>
          <c:val>
            <c:numRef>
              <c:f>Summary!$H$3:$H$13,Summary!$H$18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BE-4343-A520-221C292474EB}"/>
            </c:ext>
          </c:extLst>
        </c:ser>
        <c:ser>
          <c:idx val="7"/>
          <c:order val="7"/>
          <c:tx>
            <c:strRef>
              <c:f>Summary!$I$2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Lit>
              <c:ptCount val="12"/>
              <c:pt idx="0">
                <c:v>feature</c:v>
              </c:pt>
              <c:pt idx="1">
                <c:v>jugs</c:v>
              </c:pt>
              <c:pt idx="2">
                <c:v>mini jugs</c:v>
              </c:pt>
              <c:pt idx="3">
                <c:v>incuts</c:v>
              </c:pt>
              <c:pt idx="4">
                <c:v>crimps</c:v>
              </c:pt>
              <c:pt idx="5">
                <c:v>edges</c:v>
              </c:pt>
              <c:pt idx="6">
                <c:v>slots</c:v>
              </c:pt>
              <c:pt idx="7">
                <c:v>pinches</c:v>
              </c:pt>
              <c:pt idx="8">
                <c:v>slopers</c:v>
              </c:pt>
              <c:pt idx="9">
                <c:v>jibs</c:v>
              </c:pt>
              <c:pt idx="10">
                <c:v>feet</c:v>
              </c:pt>
            </c:strLit>
          </c:cat>
          <c:val>
            <c:numRef>
              <c:f>Summary!$I$3:$I$13,Summary!$I$18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BE-4343-A520-221C292474EB}"/>
            </c:ext>
          </c:extLst>
        </c:ser>
        <c:ser>
          <c:idx val="8"/>
          <c:order val="8"/>
          <c:tx>
            <c:strRef>
              <c:f>Summary!$J$2</c:f>
              <c:strCache>
                <c:ptCount val="1"/>
                <c:pt idx="0">
                  <c:v>Other Color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Lit>
              <c:ptCount val="12"/>
              <c:pt idx="0">
                <c:v>feature</c:v>
              </c:pt>
              <c:pt idx="1">
                <c:v>jugs</c:v>
              </c:pt>
              <c:pt idx="2">
                <c:v>mini jugs</c:v>
              </c:pt>
              <c:pt idx="3">
                <c:v>incuts</c:v>
              </c:pt>
              <c:pt idx="4">
                <c:v>crimps</c:v>
              </c:pt>
              <c:pt idx="5">
                <c:v>edges</c:v>
              </c:pt>
              <c:pt idx="6">
                <c:v>slots</c:v>
              </c:pt>
              <c:pt idx="7">
                <c:v>pinches</c:v>
              </c:pt>
              <c:pt idx="8">
                <c:v>slopers</c:v>
              </c:pt>
              <c:pt idx="9">
                <c:v>jibs</c:v>
              </c:pt>
              <c:pt idx="10">
                <c:v>feet</c:v>
              </c:pt>
            </c:strLit>
          </c:cat>
          <c:val>
            <c:numRef>
              <c:f>Summary!$J$3:$J$13,Summary!$J$18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BE-4343-A520-221C29247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506959"/>
        <c:axId val="1"/>
      </c:barChart>
      <c:catAx>
        <c:axId val="1485069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rich>
          </c:tx>
          <c:layout>
            <c:manualLayout>
              <c:xMode val="edge"/>
              <c:yMode val="edge"/>
              <c:x val="0.52094617987005554"/>
              <c:y val="0.91694666561680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12700">
            <a:solidFill>
              <a:srgbClr val="EEEFEF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AFAFAF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EEEFE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rich>
          </c:tx>
          <c:layout>
            <c:manualLayout>
              <c:xMode val="edge"/>
              <c:yMode val="edge"/>
              <c:x val="2.5582178475761653E-2"/>
              <c:y val="0.44110119663938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AFAFAF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8506959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163591622938054"/>
          <c:y val="0.96377590224632892"/>
          <c:w val="0.559319447583698"/>
          <c:h val="3.17230312651612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CCCCCC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gradFill rotWithShape="0">
      <a:gsLst>
        <a:gs pos="0">
          <a:srgbClr val="595959"/>
        </a:gs>
        <a:gs pos="100000">
          <a:srgbClr val="262626"/>
        </a:gs>
      </a:gsLst>
      <a:path path="rect">
        <a:fillToRect l="37720" t="-19635" r="62280" b="119635"/>
      </a:path>
    </a:gra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3</xdr:row>
      <xdr:rowOff>28575</xdr:rowOff>
    </xdr:from>
    <xdr:to>
      <xdr:col>19</xdr:col>
      <xdr:colOff>95250</xdr:colOff>
      <xdr:row>9</xdr:row>
      <xdr:rowOff>123825</xdr:rowOff>
    </xdr:to>
    <xdr:pic>
      <xdr:nvPicPr>
        <xdr:cNvPr id="2049" name="Picture 1" descr="Image&#10;&#10;image1.png">
          <a:extLst>
            <a:ext uri="{FF2B5EF4-FFF2-40B4-BE49-F238E27FC236}">
              <a16:creationId xmlns:a16="http://schemas.microsoft.com/office/drawing/2014/main" id="{94AB6A59-5CF0-4A0E-A61D-ECB26C255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0600" y="628650"/>
          <a:ext cx="1133475" cy="1057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 cmpd="sng">
              <a:solidFill>
                <a:srgbClr val="000000"/>
              </a:solidFill>
              <a:prstDash val="solid"/>
              <a:miter lim="400000"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133350</xdr:colOff>
      <xdr:row>0</xdr:row>
      <xdr:rowOff>0</xdr:rowOff>
    </xdr:from>
    <xdr:to>
      <xdr:col>21</xdr:col>
      <xdr:colOff>276225</xdr:colOff>
      <xdr:row>6</xdr:row>
      <xdr:rowOff>104775</xdr:rowOff>
    </xdr:to>
    <xdr:pic>
      <xdr:nvPicPr>
        <xdr:cNvPr id="2050" name="Picture 2" descr="image2.jpg">
          <a:extLst>
            <a:ext uri="{FF2B5EF4-FFF2-40B4-BE49-F238E27FC236}">
              <a16:creationId xmlns:a16="http://schemas.microsoft.com/office/drawing/2014/main" id="{2FDF2E2B-43B9-40BD-B7FB-58A3E819A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2175" y="0"/>
          <a:ext cx="1533525" cy="1181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 cmpd="sng">
              <a:solidFill>
                <a:srgbClr val="000000"/>
              </a:solidFill>
              <a:prstDash val="solid"/>
              <a:miter lim="400000"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228600</xdr:colOff>
      <xdr:row>4</xdr:row>
      <xdr:rowOff>104775</xdr:rowOff>
    </xdr:from>
    <xdr:to>
      <xdr:col>20</xdr:col>
      <xdr:colOff>866775</xdr:colOff>
      <xdr:row>10</xdr:row>
      <xdr:rowOff>57150</xdr:rowOff>
    </xdr:to>
    <xdr:pic>
      <xdr:nvPicPr>
        <xdr:cNvPr id="2051" name="Picture 3" descr="Picture 7">
          <a:extLst>
            <a:ext uri="{FF2B5EF4-FFF2-40B4-BE49-F238E27FC236}">
              <a16:creationId xmlns:a16="http://schemas.microsoft.com/office/drawing/2014/main" id="{2E9202EB-9CD2-4CE5-A1C5-CA7CAF443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97425" y="857250"/>
          <a:ext cx="1123950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 cmpd="sng">
              <a:solidFill>
                <a:srgbClr val="000000"/>
              </a:solidFill>
              <a:prstDash val="solid"/>
              <a:miter lim="400000"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2</xdr:row>
      <xdr:rowOff>9525</xdr:rowOff>
    </xdr:from>
    <xdr:to>
      <xdr:col>23</xdr:col>
      <xdr:colOff>219075</xdr:colOff>
      <xdr:row>32</xdr:row>
      <xdr:rowOff>85725</xdr:rowOff>
    </xdr:to>
    <xdr:graphicFrame macro="">
      <xdr:nvGraphicFramePr>
        <xdr:cNvPr id="3073" name="Diagramm 1">
          <a:extLst>
            <a:ext uri="{FF2B5EF4-FFF2-40B4-BE49-F238E27FC236}">
              <a16:creationId xmlns:a16="http://schemas.microsoft.com/office/drawing/2014/main" id="{4F72CE49-724F-4728-84F7-28762EF6B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FFC00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FFC00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tabSelected="1" workbookViewId="0">
      <selection activeCell="F9" sqref="F9"/>
    </sheetView>
  </sheetViews>
  <sheetFormatPr baseColWidth="10" defaultRowHeight="12.95" customHeight="1"/>
  <cols>
    <col min="1" max="1" width="2" customWidth="1"/>
    <col min="2" max="4" width="33.625" customWidth="1"/>
  </cols>
  <sheetData>
    <row r="3" spans="2:4" ht="50.1" customHeight="1">
      <c r="B3" s="516" t="s">
        <v>0</v>
      </c>
      <c r="C3" s="517"/>
      <c r="D3" s="517"/>
    </row>
    <row r="7" spans="2:4" ht="18">
      <c r="B7" s="1" t="s">
        <v>1</v>
      </c>
      <c r="C7" s="1" t="s">
        <v>2</v>
      </c>
      <c r="D7" s="1" t="s">
        <v>3</v>
      </c>
    </row>
    <row r="9" spans="2:4" ht="15">
      <c r="B9" s="2" t="s">
        <v>4</v>
      </c>
      <c r="C9" s="2"/>
      <c r="D9" s="2"/>
    </row>
    <row r="10" spans="2:4" ht="15">
      <c r="B10" s="3"/>
      <c r="C10" s="3" t="s">
        <v>5</v>
      </c>
      <c r="D10" s="4" t="s">
        <v>4</v>
      </c>
    </row>
    <row r="11" spans="2:4" ht="15">
      <c r="B11" s="2" t="s">
        <v>1079</v>
      </c>
      <c r="C11" s="2"/>
      <c r="D11" s="2"/>
    </row>
    <row r="12" spans="2:4" ht="15">
      <c r="B12" s="3"/>
      <c r="C12" s="3" t="s">
        <v>5</v>
      </c>
      <c r="D12" s="4" t="s">
        <v>1079</v>
      </c>
    </row>
    <row r="13" spans="2:4" ht="15">
      <c r="B13" s="2" t="s">
        <v>1087</v>
      </c>
      <c r="C13" s="2"/>
      <c r="D13" s="2"/>
    </row>
    <row r="14" spans="2:4" ht="15">
      <c r="B14" s="3"/>
      <c r="C14" s="3" t="s">
        <v>5</v>
      </c>
      <c r="D14" s="4" t="s">
        <v>1087</v>
      </c>
    </row>
    <row r="15" spans="2:4" ht="15">
      <c r="B15" s="2" t="s">
        <v>75</v>
      </c>
      <c r="C15" s="2"/>
      <c r="D15" s="2"/>
    </row>
    <row r="16" spans="2:4" ht="15">
      <c r="B16" s="3"/>
      <c r="C16" s="3" t="s">
        <v>5</v>
      </c>
      <c r="D16" s="4" t="s">
        <v>75</v>
      </c>
    </row>
  </sheetData>
  <mergeCells count="1">
    <mergeCell ref="B3:D3"/>
  </mergeCells>
  <hyperlinks>
    <hyperlink ref="D10" location="'Holds'!R1C1" display="Holds"/>
    <hyperlink ref="D12" location="'Summary'!R1C1" display="Summary"/>
    <hyperlink ref="D14" location="'Bolts and Other'!R1C1" display="Bolts and Other"/>
    <hyperlink ref="D16" location="'Aragon'!R1C1" display="Aragon"/>
  </hyperlinks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0"/>
  <sheetViews>
    <sheetView showGridLines="0" workbookViewId="0"/>
  </sheetViews>
  <sheetFormatPr baseColWidth="10" defaultRowHeight="15" customHeight="1"/>
  <cols>
    <col min="1" max="1" width="21.625" style="5" customWidth="1"/>
    <col min="2" max="2" width="45.625" style="5" customWidth="1"/>
    <col min="3" max="3" width="34.375" style="5" customWidth="1"/>
    <col min="4" max="4" width="3.375" style="5" customWidth="1"/>
    <col min="5" max="5" width="11.625" style="5" customWidth="1"/>
    <col min="6" max="6" width="9" style="5" customWidth="1"/>
    <col min="7" max="7" width="10.625" style="5" customWidth="1"/>
    <col min="8" max="8" width="11.125" style="5" customWidth="1"/>
    <col min="9" max="9" width="11.5" style="5" customWidth="1"/>
    <col min="10" max="10" width="8.125" style="5" customWidth="1"/>
    <col min="11" max="11" width="7.125" style="5" customWidth="1"/>
    <col min="12" max="12" width="6.125" style="5" customWidth="1"/>
    <col min="13" max="14" width="7" style="5" customWidth="1"/>
    <col min="15" max="15" width="6.125" style="5" customWidth="1"/>
    <col min="16" max="16" width="7.125" style="5" customWidth="1"/>
    <col min="17" max="17" width="7.375" style="5" customWidth="1"/>
    <col min="18" max="18" width="6.375" style="5" customWidth="1"/>
    <col min="19" max="19" width="5.375" style="5" customWidth="1"/>
    <col min="20" max="20" width="6.375" style="5" customWidth="1"/>
    <col min="21" max="21" width="11.875" style="5" customWidth="1"/>
    <col min="22" max="22" width="10.875" style="5" customWidth="1"/>
    <col min="23" max="23" width="9" style="5" customWidth="1"/>
    <col min="24" max="24" width="7.125" style="5" customWidth="1"/>
    <col min="25" max="25" width="9.625" style="5" customWidth="1"/>
    <col min="26" max="26" width="27.875" style="5" customWidth="1"/>
    <col min="27" max="27" width="14.375" style="5" customWidth="1"/>
    <col min="28" max="28" width="15.125" style="5" customWidth="1"/>
    <col min="29" max="29" width="18.5" style="5" customWidth="1"/>
    <col min="30" max="256" width="14.375" style="5" customWidth="1"/>
  </cols>
  <sheetData>
    <row r="1" spans="1:31" ht="23.25" customHeight="1">
      <c r="A1" s="6"/>
      <c r="B1" s="537" t="s">
        <v>6</v>
      </c>
      <c r="C1" s="538"/>
      <c r="D1" s="538"/>
      <c r="E1" s="538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7"/>
      <c r="W1" s="7"/>
      <c r="X1" s="9"/>
      <c r="Y1" s="8"/>
      <c r="Z1" s="8"/>
      <c r="AA1" s="8"/>
      <c r="AB1" s="8"/>
      <c r="AC1" s="8"/>
      <c r="AD1" s="8"/>
      <c r="AE1" s="10"/>
    </row>
    <row r="2" spans="1:31" ht="12" customHeight="1">
      <c r="A2" s="11"/>
      <c r="B2" s="12"/>
      <c r="C2" s="12"/>
      <c r="D2" s="12"/>
      <c r="E2" s="13"/>
      <c r="F2" s="546" t="s">
        <v>7</v>
      </c>
      <c r="G2" s="547"/>
      <c r="H2" s="547"/>
      <c r="I2" s="547"/>
      <c r="J2" s="547"/>
      <c r="K2" s="547"/>
      <c r="L2" s="547"/>
      <c r="M2" s="547"/>
      <c r="N2" s="13"/>
      <c r="O2" s="13"/>
      <c r="P2" s="12"/>
      <c r="Q2" s="12"/>
      <c r="R2" s="12"/>
      <c r="S2" s="12"/>
      <c r="T2" s="12"/>
      <c r="U2" s="12"/>
      <c r="V2" s="14"/>
      <c r="W2" s="14"/>
      <c r="X2" s="15"/>
      <c r="Y2" s="13"/>
      <c r="Z2" s="13"/>
      <c r="AA2" s="13"/>
      <c r="AB2" s="13"/>
      <c r="AC2" s="13"/>
      <c r="AD2" s="13"/>
      <c r="AE2" s="16"/>
    </row>
    <row r="3" spans="1:31" ht="12" customHeight="1">
      <c r="A3" s="11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3"/>
      <c r="O3" s="13"/>
      <c r="P3" s="12"/>
      <c r="Q3" s="12"/>
      <c r="R3" s="12"/>
      <c r="S3" s="12"/>
      <c r="T3" s="12"/>
      <c r="U3" s="12"/>
      <c r="V3" s="14"/>
      <c r="W3" s="14"/>
      <c r="X3" s="15"/>
      <c r="Y3" s="13"/>
      <c r="Z3" s="13"/>
      <c r="AA3" s="13"/>
      <c r="AB3" s="13"/>
      <c r="AC3" s="13"/>
      <c r="AD3" s="13"/>
      <c r="AE3" s="16"/>
    </row>
    <row r="4" spans="1:31" ht="12" customHeight="1">
      <c r="A4" s="17" t="s">
        <v>8</v>
      </c>
      <c r="B4" s="13"/>
      <c r="C4" s="13"/>
      <c r="D4" s="13"/>
      <c r="E4" s="13"/>
      <c r="F4" s="13"/>
      <c r="G4" s="12"/>
      <c r="H4" s="12"/>
      <c r="I4" s="18" t="s">
        <v>9</v>
      </c>
      <c r="J4" s="19" t="s">
        <v>10</v>
      </c>
      <c r="K4" s="20"/>
      <c r="L4" s="20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21"/>
      <c r="Y4" s="13"/>
      <c r="Z4" s="13"/>
      <c r="AA4" s="13"/>
      <c r="AB4" s="13"/>
      <c r="AC4" s="13"/>
      <c r="AD4" s="13"/>
      <c r="AE4" s="16"/>
    </row>
    <row r="5" spans="1:31" ht="12.75" customHeight="1">
      <c r="A5" s="11"/>
      <c r="B5" s="13"/>
      <c r="C5" s="13"/>
      <c r="D5" s="13"/>
      <c r="E5" s="13"/>
      <c r="F5" s="13"/>
      <c r="G5" s="12"/>
      <c r="H5" s="12"/>
      <c r="I5" s="12"/>
      <c r="J5" s="19" t="s">
        <v>11</v>
      </c>
      <c r="K5" s="20"/>
      <c r="L5" s="20"/>
      <c r="M5" s="12"/>
      <c r="N5" s="13"/>
      <c r="O5" s="13"/>
      <c r="P5" s="22"/>
      <c r="Q5" s="23"/>
      <c r="R5" s="12"/>
      <c r="S5" s="12"/>
      <c r="T5" s="13"/>
      <c r="U5" s="13"/>
      <c r="V5" s="13"/>
      <c r="W5" s="13"/>
      <c r="X5" s="21"/>
      <c r="Y5" s="13"/>
      <c r="Z5" s="13"/>
      <c r="AA5" s="13"/>
      <c r="AB5" s="13"/>
      <c r="AC5" s="13"/>
      <c r="AD5" s="13"/>
      <c r="AE5" s="16"/>
    </row>
    <row r="6" spans="1:31" ht="12.75" customHeight="1">
      <c r="A6" s="11"/>
      <c r="B6" s="13"/>
      <c r="C6" s="13"/>
      <c r="D6" s="13"/>
      <c r="E6" s="13"/>
      <c r="F6" s="13"/>
      <c r="G6" s="12"/>
      <c r="H6" s="12"/>
      <c r="I6" s="12"/>
      <c r="J6" s="19" t="s">
        <v>12</v>
      </c>
      <c r="K6" s="20"/>
      <c r="L6" s="20"/>
      <c r="M6" s="12"/>
      <c r="N6" s="13"/>
      <c r="O6" s="24" t="s">
        <v>13</v>
      </c>
      <c r="P6" s="25" t="s">
        <v>14</v>
      </c>
      <c r="Q6" s="26"/>
      <c r="R6" s="13"/>
      <c r="S6" s="13"/>
      <c r="T6" s="13"/>
      <c r="U6" s="13"/>
      <c r="V6" s="13"/>
      <c r="W6" s="13"/>
      <c r="X6" s="21"/>
      <c r="Y6" s="13"/>
      <c r="Z6" s="13"/>
      <c r="AA6" s="13"/>
      <c r="AB6" s="13"/>
      <c r="AC6" s="13"/>
      <c r="AD6" s="13"/>
      <c r="AE6" s="16"/>
    </row>
    <row r="7" spans="1:31" ht="12.75" customHeight="1">
      <c r="A7" s="11"/>
      <c r="B7" s="13"/>
      <c r="C7" s="13"/>
      <c r="D7" s="13"/>
      <c r="E7" s="13"/>
      <c r="F7" s="13"/>
      <c r="G7" s="12"/>
      <c r="H7" s="12"/>
      <c r="I7" s="12"/>
      <c r="J7" s="20"/>
      <c r="K7" s="20"/>
      <c r="L7" s="20"/>
      <c r="M7" s="12"/>
      <c r="N7" s="13"/>
      <c r="O7" s="544" t="s">
        <v>15</v>
      </c>
      <c r="P7" s="542"/>
      <c r="Q7" s="27"/>
      <c r="R7" s="28"/>
      <c r="S7" s="28"/>
      <c r="T7" s="28"/>
      <c r="U7" s="28"/>
      <c r="V7" s="28"/>
      <c r="W7" s="28"/>
      <c r="X7" s="21"/>
      <c r="Y7" s="13"/>
      <c r="Z7" s="13"/>
      <c r="AA7" s="13"/>
      <c r="AB7" s="13"/>
      <c r="AC7" s="13"/>
      <c r="AD7" s="13"/>
      <c r="AE7" s="16"/>
    </row>
    <row r="8" spans="1:31" ht="12.75" customHeight="1">
      <c r="A8" s="11"/>
      <c r="B8" s="12"/>
      <c r="C8" s="12"/>
      <c r="D8" s="12"/>
      <c r="E8" s="12"/>
      <c r="F8" s="12"/>
      <c r="G8" s="12"/>
      <c r="H8" s="12"/>
      <c r="I8" s="12"/>
      <c r="J8" s="20"/>
      <c r="K8" s="20"/>
      <c r="L8" s="20"/>
      <c r="M8" s="12"/>
      <c r="N8" s="13"/>
      <c r="O8" s="545"/>
      <c r="P8" s="543"/>
      <c r="Q8" s="27"/>
      <c r="R8" s="28"/>
      <c r="S8" s="28"/>
      <c r="T8" s="28"/>
      <c r="U8" s="28"/>
      <c r="V8" s="28"/>
      <c r="W8" s="28"/>
      <c r="X8" s="21"/>
      <c r="Y8" s="13"/>
      <c r="Z8" s="13"/>
      <c r="AA8" s="13"/>
      <c r="AB8" s="13"/>
      <c r="AC8" s="13"/>
      <c r="AD8" s="13"/>
      <c r="AE8" s="16"/>
    </row>
    <row r="9" spans="1:31" ht="12.75" customHeight="1">
      <c r="A9" s="17" t="s">
        <v>16</v>
      </c>
      <c r="B9" s="30" t="s">
        <v>17</v>
      </c>
      <c r="C9" s="31"/>
      <c r="D9" s="31"/>
      <c r="E9" s="31"/>
      <c r="F9" s="31"/>
      <c r="G9" s="31"/>
      <c r="H9" s="12"/>
      <c r="I9" s="18" t="s">
        <v>18</v>
      </c>
      <c r="J9" s="19" t="s">
        <v>19</v>
      </c>
      <c r="K9" s="20"/>
      <c r="L9" s="20"/>
      <c r="M9" s="540" t="s">
        <v>20</v>
      </c>
      <c r="N9" s="522"/>
      <c r="O9" s="522"/>
      <c r="P9" s="541"/>
      <c r="Q9" s="28"/>
      <c r="R9" s="28"/>
      <c r="S9" s="28"/>
      <c r="T9" s="13"/>
      <c r="U9" s="13"/>
      <c r="V9" s="13"/>
      <c r="W9" s="13"/>
      <c r="X9" s="21"/>
      <c r="Y9" s="13"/>
      <c r="Z9" s="13"/>
      <c r="AA9" s="13"/>
      <c r="AB9" s="13"/>
      <c r="AC9" s="13"/>
      <c r="AD9" s="13"/>
      <c r="AE9" s="16"/>
    </row>
    <row r="10" spans="1:31" ht="12.75" customHeight="1">
      <c r="A10" s="33"/>
      <c r="B10" s="30" t="s">
        <v>21</v>
      </c>
      <c r="C10" s="559"/>
      <c r="D10" s="560"/>
      <c r="E10" s="560"/>
      <c r="F10" s="522"/>
      <c r="G10" s="522"/>
      <c r="H10" s="13"/>
      <c r="I10" s="12"/>
      <c r="J10" s="20"/>
      <c r="K10" s="20"/>
      <c r="L10" s="20"/>
      <c r="M10" s="12"/>
      <c r="N10" s="13"/>
      <c r="O10" s="13"/>
      <c r="P10" s="13"/>
      <c r="Q10" s="28"/>
      <c r="R10" s="28"/>
      <c r="S10" s="28"/>
      <c r="T10" s="28"/>
      <c r="U10" s="28"/>
      <c r="V10" s="13"/>
      <c r="W10" s="13"/>
      <c r="X10" s="21"/>
      <c r="Y10" s="13"/>
      <c r="Z10" s="13"/>
      <c r="AA10" s="13"/>
      <c r="AB10" s="13"/>
      <c r="AC10" s="13"/>
      <c r="AD10" s="13"/>
      <c r="AE10" s="16"/>
    </row>
    <row r="11" spans="1:31" ht="12.75" customHeight="1">
      <c r="A11" s="33"/>
      <c r="B11" s="30" t="s">
        <v>22</v>
      </c>
      <c r="C11" s="559"/>
      <c r="D11" s="560"/>
      <c r="E11" s="560"/>
      <c r="F11" s="522"/>
      <c r="G11" s="522"/>
      <c r="H11" s="13"/>
      <c r="I11" s="18" t="s">
        <v>23</v>
      </c>
      <c r="J11" s="548" t="s">
        <v>24</v>
      </c>
      <c r="K11" s="549"/>
      <c r="L11" s="522"/>
      <c r="M11" s="18" t="s">
        <v>25</v>
      </c>
      <c r="N11" s="550" t="s">
        <v>26</v>
      </c>
      <c r="O11" s="522"/>
      <c r="P11" s="13"/>
      <c r="Q11" s="12"/>
      <c r="R11" s="12"/>
      <c r="S11" s="12"/>
      <c r="T11" s="13"/>
      <c r="U11" s="13"/>
      <c r="V11" s="13"/>
      <c r="W11" s="13"/>
      <c r="X11" s="21"/>
      <c r="Y11" s="13"/>
      <c r="Z11" s="13"/>
      <c r="AA11" s="13"/>
      <c r="AB11" s="13"/>
      <c r="AC11" s="13"/>
      <c r="AD11" s="13"/>
      <c r="AE11" s="16"/>
    </row>
    <row r="12" spans="1:31" ht="12.75" customHeight="1">
      <c r="A12" s="33"/>
      <c r="B12" s="30" t="s">
        <v>27</v>
      </c>
      <c r="C12" s="559"/>
      <c r="D12" s="560"/>
      <c r="E12" s="560"/>
      <c r="F12" s="522"/>
      <c r="G12" s="522"/>
      <c r="H12" s="13"/>
      <c r="I12" s="12"/>
      <c r="J12" s="12"/>
      <c r="K12" s="12"/>
      <c r="L12" s="12"/>
      <c r="M12" s="12"/>
      <c r="N12" s="13"/>
      <c r="O12" s="13"/>
      <c r="P12" s="13"/>
      <c r="Q12" s="36"/>
      <c r="R12" s="12"/>
      <c r="S12" s="12"/>
      <c r="T12" s="13"/>
      <c r="U12" s="13"/>
      <c r="V12" s="13"/>
      <c r="W12" s="13"/>
      <c r="X12" s="21"/>
      <c r="Y12" s="13"/>
      <c r="Z12" s="13"/>
      <c r="AA12" s="13"/>
      <c r="AB12" s="13"/>
      <c r="AC12" s="13"/>
      <c r="AD12" s="13"/>
      <c r="AE12" s="16"/>
    </row>
    <row r="13" spans="1:31" ht="12.75" customHeight="1">
      <c r="A13" s="33"/>
      <c r="B13" s="30" t="s">
        <v>28</v>
      </c>
      <c r="C13" s="559"/>
      <c r="D13" s="560"/>
      <c r="E13" s="560"/>
      <c r="F13" s="522"/>
      <c r="G13" s="522"/>
      <c r="H13" s="13"/>
      <c r="I13" s="18" t="s">
        <v>29</v>
      </c>
      <c r="J13" s="556" t="s">
        <v>30</v>
      </c>
      <c r="K13" s="557"/>
      <c r="L13" s="522"/>
      <c r="M13" s="522"/>
      <c r="N13" s="522"/>
      <c r="O13" s="522"/>
      <c r="P13" s="522"/>
      <c r="Q13" s="35" t="s">
        <v>31</v>
      </c>
      <c r="R13" s="12"/>
      <c r="S13" s="13"/>
      <c r="T13" s="37"/>
      <c r="U13" s="13"/>
      <c r="V13" s="13"/>
      <c r="W13" s="13"/>
      <c r="X13" s="21"/>
      <c r="Y13" s="13"/>
      <c r="Z13" s="13"/>
      <c r="AA13" s="13"/>
      <c r="AB13" s="13"/>
      <c r="AC13" s="13"/>
      <c r="AD13" s="13"/>
      <c r="AE13" s="16"/>
    </row>
    <row r="14" spans="1:31" ht="12.75" customHeight="1">
      <c r="A14" s="33"/>
      <c r="B14" s="30" t="s">
        <v>32</v>
      </c>
      <c r="C14" s="559"/>
      <c r="D14" s="560"/>
      <c r="E14" s="560"/>
      <c r="F14" s="522"/>
      <c r="G14" s="522"/>
      <c r="H14" s="13"/>
      <c r="I14" s="12"/>
      <c r="J14" s="522"/>
      <c r="K14" s="522"/>
      <c r="L14" s="522"/>
      <c r="M14" s="522"/>
      <c r="N14" s="522"/>
      <c r="O14" s="522"/>
      <c r="P14" s="522"/>
      <c r="Q14" s="13"/>
      <c r="R14" s="13"/>
      <c r="S14" s="13"/>
      <c r="T14" s="13"/>
      <c r="U14" s="13"/>
      <c r="V14" s="13"/>
      <c r="W14" s="13"/>
      <c r="X14" s="21"/>
      <c r="Y14" s="13"/>
      <c r="Z14" s="13"/>
      <c r="AA14" s="13"/>
      <c r="AB14" s="13"/>
      <c r="AC14" s="13"/>
      <c r="AD14" s="13"/>
      <c r="AE14" s="16"/>
    </row>
    <row r="15" spans="1:31" ht="12.75" customHeight="1">
      <c r="A15" s="33"/>
      <c r="B15" s="30" t="s">
        <v>33</v>
      </c>
      <c r="C15" s="559"/>
      <c r="D15" s="560"/>
      <c r="E15" s="560"/>
      <c r="F15" s="522"/>
      <c r="G15" s="522"/>
      <c r="H15" s="13"/>
      <c r="I15" s="12"/>
      <c r="J15" s="522"/>
      <c r="K15" s="522"/>
      <c r="L15" s="522"/>
      <c r="M15" s="522"/>
      <c r="N15" s="522"/>
      <c r="O15" s="522"/>
      <c r="P15" s="522"/>
      <c r="Q15" s="13"/>
      <c r="R15" s="13"/>
      <c r="S15" s="13"/>
      <c r="T15" s="13"/>
      <c r="U15" s="13"/>
      <c r="V15" s="13"/>
      <c r="W15" s="13"/>
      <c r="X15" s="21"/>
      <c r="Y15" s="38"/>
      <c r="Z15" s="13"/>
      <c r="AA15" s="13"/>
      <c r="AB15" s="13"/>
      <c r="AC15" s="13"/>
      <c r="AD15" s="13"/>
      <c r="AE15" s="16"/>
    </row>
    <row r="16" spans="1:31" ht="12.75" customHeight="1">
      <c r="A16" s="33"/>
      <c r="B16" s="30" t="s">
        <v>34</v>
      </c>
      <c r="C16" s="559"/>
      <c r="D16" s="560"/>
      <c r="E16" s="560"/>
      <c r="F16" s="522"/>
      <c r="G16" s="522"/>
      <c r="H16" s="13"/>
      <c r="I16" s="12"/>
      <c r="J16" s="522"/>
      <c r="K16" s="522"/>
      <c r="L16" s="522"/>
      <c r="M16" s="522"/>
      <c r="N16" s="522"/>
      <c r="O16" s="522"/>
      <c r="P16" s="522"/>
      <c r="Q16" s="13"/>
      <c r="R16" s="12"/>
      <c r="S16" s="12"/>
      <c r="T16" s="13"/>
      <c r="U16" s="13"/>
      <c r="V16" s="13"/>
      <c r="W16" s="13"/>
      <c r="X16" s="21"/>
      <c r="Y16" s="38"/>
      <c r="Z16" s="13"/>
      <c r="AA16" s="13"/>
      <c r="AB16" s="13"/>
      <c r="AC16" s="13"/>
      <c r="AD16" s="13"/>
      <c r="AE16" s="16"/>
    </row>
    <row r="17" spans="1:31" ht="12.75" customHeight="1">
      <c r="A17" s="33"/>
      <c r="B17" s="30" t="s">
        <v>35</v>
      </c>
      <c r="C17" s="561"/>
      <c r="D17" s="562"/>
      <c r="E17" s="562"/>
      <c r="F17" s="522"/>
      <c r="G17" s="522"/>
      <c r="H17" s="13"/>
      <c r="I17" s="39" t="s">
        <v>36</v>
      </c>
      <c r="J17" s="522"/>
      <c r="K17" s="522"/>
      <c r="L17" s="522"/>
      <c r="M17" s="522"/>
      <c r="N17" s="522"/>
      <c r="O17" s="522"/>
      <c r="P17" s="522"/>
      <c r="Q17" s="13"/>
      <c r="R17" s="13"/>
      <c r="S17" s="13"/>
      <c r="T17" s="13"/>
      <c r="U17" s="13"/>
      <c r="V17" s="13"/>
      <c r="W17" s="13"/>
      <c r="X17" s="21"/>
      <c r="Y17" s="38"/>
      <c r="Z17" s="13"/>
      <c r="AA17" s="13"/>
      <c r="AB17" s="13"/>
      <c r="AC17" s="13"/>
      <c r="AD17" s="13"/>
      <c r="AE17" s="16"/>
    </row>
    <row r="18" spans="1:31" ht="12.75" customHeight="1">
      <c r="A18" s="33"/>
      <c r="B18" s="560"/>
      <c r="C18" s="560"/>
      <c r="D18" s="560"/>
      <c r="E18" s="560"/>
      <c r="F18" s="522"/>
      <c r="G18" s="522"/>
      <c r="H18" s="13"/>
      <c r="I18" s="12"/>
      <c r="J18" s="522"/>
      <c r="K18" s="522"/>
      <c r="L18" s="522"/>
      <c r="M18" s="522"/>
      <c r="N18" s="522"/>
      <c r="O18" s="522"/>
      <c r="P18" s="522"/>
      <c r="Q18" s="13"/>
      <c r="R18" s="13"/>
      <c r="S18" s="13"/>
      <c r="T18" s="13"/>
      <c r="U18" s="13"/>
      <c r="V18" s="13"/>
      <c r="W18" s="13"/>
      <c r="X18" s="21"/>
      <c r="Y18" s="38"/>
      <c r="Z18" s="13"/>
      <c r="AA18" s="13"/>
      <c r="AB18" s="13"/>
      <c r="AC18" s="13"/>
      <c r="AD18" s="13"/>
      <c r="AE18" s="16"/>
    </row>
    <row r="19" spans="1:31" ht="12.75" customHeight="1">
      <c r="A19" s="17" t="s">
        <v>37</v>
      </c>
      <c r="B19" s="30" t="s">
        <v>17</v>
      </c>
      <c r="C19" s="34"/>
      <c r="D19" s="34"/>
      <c r="E19" s="34"/>
      <c r="F19" s="34"/>
      <c r="G19" s="40"/>
      <c r="H19" s="13"/>
      <c r="I19" s="12"/>
      <c r="J19" s="522"/>
      <c r="K19" s="522"/>
      <c r="L19" s="522"/>
      <c r="M19" s="522"/>
      <c r="N19" s="522"/>
      <c r="O19" s="522"/>
      <c r="P19" s="522"/>
      <c r="Q19" s="13"/>
      <c r="R19" s="13"/>
      <c r="S19" s="13"/>
      <c r="T19" s="13"/>
      <c r="U19" s="13"/>
      <c r="V19" s="13"/>
      <c r="W19" s="13"/>
      <c r="X19" s="21"/>
      <c r="Y19" s="38"/>
      <c r="Z19" s="13"/>
      <c r="AA19" s="13"/>
      <c r="AB19" s="13"/>
      <c r="AC19" s="13"/>
      <c r="AD19" s="13"/>
      <c r="AE19" s="16"/>
    </row>
    <row r="20" spans="1:31" ht="12.75" customHeight="1">
      <c r="A20" s="33"/>
      <c r="B20" s="30" t="s">
        <v>21</v>
      </c>
      <c r="C20" s="34"/>
      <c r="D20" s="34"/>
      <c r="E20" s="34"/>
      <c r="F20" s="34"/>
      <c r="G20" s="40"/>
      <c r="H20" s="13"/>
      <c r="I20" s="13"/>
      <c r="J20" s="522"/>
      <c r="K20" s="522"/>
      <c r="L20" s="522"/>
      <c r="M20" s="522"/>
      <c r="N20" s="522"/>
      <c r="O20" s="522"/>
      <c r="P20" s="522"/>
      <c r="Q20" s="13"/>
      <c r="R20" s="13"/>
      <c r="S20" s="13"/>
      <c r="T20" s="13"/>
      <c r="U20" s="13"/>
      <c r="V20" s="13"/>
      <c r="W20" s="13"/>
      <c r="X20" s="21"/>
      <c r="Y20" s="38"/>
      <c r="Z20" s="13"/>
      <c r="AA20" s="13"/>
      <c r="AB20" s="13"/>
      <c r="AC20" s="13"/>
      <c r="AD20" s="13"/>
      <c r="AE20" s="16"/>
    </row>
    <row r="21" spans="1:31" ht="12.75" customHeight="1">
      <c r="A21" s="33"/>
      <c r="B21" s="30" t="s">
        <v>22</v>
      </c>
      <c r="C21" s="34"/>
      <c r="D21" s="34"/>
      <c r="E21" s="34"/>
      <c r="F21" s="34"/>
      <c r="G21" s="4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21"/>
      <c r="Y21" s="38"/>
      <c r="Z21" s="13"/>
      <c r="AA21" s="13"/>
      <c r="AB21" s="13"/>
      <c r="AC21" s="13"/>
      <c r="AD21" s="13"/>
      <c r="AE21" s="16"/>
    </row>
    <row r="22" spans="1:31" ht="12.75" customHeight="1">
      <c r="A22" s="33"/>
      <c r="B22" s="30" t="s">
        <v>27</v>
      </c>
      <c r="C22" s="34"/>
      <c r="D22" s="34"/>
      <c r="E22" s="34"/>
      <c r="F22" s="34"/>
      <c r="G22" s="4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21"/>
      <c r="Y22" s="38"/>
      <c r="Z22" s="13"/>
      <c r="AA22" s="13"/>
      <c r="AB22" s="13"/>
      <c r="AC22" s="13"/>
      <c r="AD22" s="13"/>
      <c r="AE22" s="16"/>
    </row>
    <row r="23" spans="1:31" ht="12.75" customHeight="1">
      <c r="A23" s="33"/>
      <c r="B23" s="30" t="s">
        <v>28</v>
      </c>
      <c r="C23" s="34"/>
      <c r="D23" s="34"/>
      <c r="E23" s="34"/>
      <c r="F23" s="34"/>
      <c r="G23" s="4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21"/>
      <c r="Y23" s="38"/>
      <c r="Z23" s="13"/>
      <c r="AA23" s="13"/>
      <c r="AB23" s="13"/>
      <c r="AC23" s="13"/>
      <c r="AD23" s="13"/>
      <c r="AE23" s="16"/>
    </row>
    <row r="24" spans="1:31" ht="12.75" customHeight="1">
      <c r="A24" s="33"/>
      <c r="B24" s="30" t="s">
        <v>32</v>
      </c>
      <c r="C24" s="34"/>
      <c r="D24" s="34"/>
      <c r="E24" s="34"/>
      <c r="F24" s="34"/>
      <c r="G24" s="4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1"/>
      <c r="Y24" s="38"/>
      <c r="Z24" s="13"/>
      <c r="AA24" s="13"/>
      <c r="AB24" s="13"/>
      <c r="AC24" s="13"/>
      <c r="AD24" s="13"/>
      <c r="AE24" s="16"/>
    </row>
    <row r="25" spans="1:31" ht="12.75" customHeight="1">
      <c r="A25" s="33"/>
      <c r="B25" s="30" t="s">
        <v>33</v>
      </c>
      <c r="C25" s="41"/>
      <c r="D25" s="41"/>
      <c r="E25" s="41"/>
      <c r="F25" s="41"/>
      <c r="G25" s="4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21"/>
      <c r="Y25" s="38"/>
      <c r="Z25" s="13"/>
      <c r="AA25" s="13"/>
      <c r="AB25" s="13"/>
      <c r="AC25" s="13"/>
      <c r="AD25" s="13"/>
      <c r="AE25" s="16"/>
    </row>
    <row r="26" spans="1:31" ht="12.75" customHeight="1">
      <c r="A26" s="42"/>
      <c r="B26" s="30" t="s">
        <v>35</v>
      </c>
      <c r="C26" s="40"/>
      <c r="D26" s="40"/>
      <c r="E26" s="40"/>
      <c r="F26" s="40"/>
      <c r="G26" s="4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21"/>
      <c r="Y26" s="38"/>
      <c r="Z26" s="13"/>
      <c r="AA26" s="13"/>
      <c r="AB26" s="13"/>
      <c r="AC26" s="13"/>
      <c r="AD26" s="13"/>
      <c r="AE26" s="16"/>
    </row>
    <row r="27" spans="1:31" ht="12.75" customHeight="1">
      <c r="A27" s="33"/>
      <c r="B27" s="558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13"/>
      <c r="X27" s="21"/>
      <c r="Y27" s="38"/>
      <c r="Z27" s="13"/>
      <c r="AA27" s="13"/>
      <c r="AB27" s="13"/>
      <c r="AC27" s="13"/>
      <c r="AD27" s="13"/>
      <c r="AE27" s="16"/>
    </row>
    <row r="28" spans="1:31" ht="12.75" customHeight="1">
      <c r="A28" s="33"/>
      <c r="B28" s="522"/>
      <c r="C28" s="522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22"/>
      <c r="V28" s="522"/>
      <c r="W28" s="13"/>
      <c r="X28" s="21"/>
      <c r="Y28" s="38"/>
      <c r="Z28" s="13"/>
      <c r="AA28" s="13"/>
      <c r="AB28" s="13"/>
      <c r="AC28" s="13"/>
      <c r="AD28" s="13"/>
      <c r="AE28" s="16"/>
    </row>
    <row r="29" spans="1:31" ht="12.75" customHeight="1">
      <c r="A29" s="33"/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22"/>
      <c r="V29" s="522"/>
      <c r="W29" s="13"/>
      <c r="X29" s="21"/>
      <c r="Y29" s="38"/>
      <c r="Z29" s="13"/>
      <c r="AA29" s="13"/>
      <c r="AB29" s="13"/>
      <c r="AC29" s="13"/>
      <c r="AD29" s="13"/>
      <c r="AE29" s="16"/>
    </row>
    <row r="30" spans="1:31" ht="12.75" customHeight="1">
      <c r="A30" s="33"/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13"/>
      <c r="X30" s="21"/>
      <c r="Y30" s="38"/>
      <c r="Z30" s="13"/>
      <c r="AA30" s="13"/>
      <c r="AB30" s="13"/>
      <c r="AC30" s="13"/>
      <c r="AD30" s="13"/>
      <c r="AE30" s="16"/>
    </row>
    <row r="31" spans="1:31" ht="12.75" customHeight="1">
      <c r="A31" s="33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13"/>
      <c r="X31" s="21"/>
      <c r="Y31" s="38"/>
      <c r="Z31" s="13"/>
      <c r="AA31" s="13"/>
      <c r="AB31" s="13"/>
      <c r="AC31" s="13"/>
      <c r="AD31" s="13"/>
      <c r="AE31" s="16"/>
    </row>
    <row r="32" spans="1:31" ht="12.75" customHeight="1">
      <c r="A32" s="33"/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13"/>
      <c r="X32" s="21"/>
      <c r="Y32" s="38"/>
      <c r="Z32" s="13"/>
      <c r="AA32" s="13"/>
      <c r="AB32" s="13"/>
      <c r="AC32" s="13"/>
      <c r="AD32" s="13"/>
      <c r="AE32" s="16"/>
    </row>
    <row r="33" spans="1:31" ht="12.75" customHeight="1">
      <c r="A33" s="33"/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13"/>
      <c r="X33" s="21"/>
      <c r="Y33" s="38"/>
      <c r="Z33" s="13"/>
      <c r="AA33" s="13"/>
      <c r="AB33" s="13"/>
      <c r="AC33" s="13"/>
      <c r="AD33" s="13"/>
      <c r="AE33" s="16"/>
    </row>
    <row r="34" spans="1:31" ht="12.75" customHeight="1">
      <c r="A34" s="33"/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13"/>
      <c r="X34" s="21"/>
      <c r="Y34" s="38"/>
      <c r="Z34" s="13"/>
      <c r="AA34" s="13"/>
      <c r="AB34" s="13"/>
      <c r="AC34" s="13"/>
      <c r="AD34" s="13"/>
      <c r="AE34" s="16"/>
    </row>
    <row r="35" spans="1:31" ht="12.75" customHeight="1">
      <c r="A35" s="33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13"/>
      <c r="X35" s="21"/>
      <c r="Y35" s="38"/>
      <c r="Z35" s="13"/>
      <c r="AA35" s="13"/>
      <c r="AB35" s="13"/>
      <c r="AC35" s="13"/>
      <c r="AD35" s="13"/>
      <c r="AE35" s="16"/>
    </row>
    <row r="36" spans="1:31" ht="12.75" customHeight="1">
      <c r="A36" s="33"/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2"/>
      <c r="U36" s="522"/>
      <c r="V36" s="522"/>
      <c r="W36" s="13"/>
      <c r="X36" s="21"/>
      <c r="Y36" s="38"/>
      <c r="Z36" s="13"/>
      <c r="AA36" s="13"/>
      <c r="AB36" s="13"/>
      <c r="AC36" s="13"/>
      <c r="AD36" s="13"/>
      <c r="AE36" s="16"/>
    </row>
    <row r="37" spans="1:31" ht="12.75" customHeight="1">
      <c r="A37" s="33"/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13"/>
      <c r="X37" s="21"/>
      <c r="Y37" s="38"/>
      <c r="Z37" s="13"/>
      <c r="AA37" s="13"/>
      <c r="AB37" s="13"/>
      <c r="AC37" s="13"/>
      <c r="AD37" s="13"/>
      <c r="AE37" s="16"/>
    </row>
    <row r="38" spans="1:31" ht="12.75" customHeight="1">
      <c r="A38" s="33"/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13"/>
      <c r="X38" s="21"/>
      <c r="Y38" s="38"/>
      <c r="Z38" s="13"/>
      <c r="AA38" s="13"/>
      <c r="AB38" s="13"/>
      <c r="AC38" s="13"/>
      <c r="AD38" s="13"/>
      <c r="AE38" s="16"/>
    </row>
    <row r="39" spans="1:31" ht="12.75" customHeight="1">
      <c r="A39" s="3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21"/>
      <c r="Y39" s="13"/>
      <c r="Z39" s="13"/>
      <c r="AA39" s="13"/>
      <c r="AB39" s="13"/>
      <c r="AC39" s="13"/>
      <c r="AD39" s="13"/>
      <c r="AE39" s="16"/>
    </row>
    <row r="40" spans="1:31" ht="12.7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43"/>
      <c r="N40" s="44"/>
      <c r="O40" s="43"/>
      <c r="P40" s="45" t="s">
        <v>38</v>
      </c>
      <c r="Q40" s="43"/>
      <c r="R40" s="44"/>
      <c r="S40" s="44"/>
      <c r="T40" s="44"/>
      <c r="U40" s="44"/>
      <c r="V40" s="12"/>
      <c r="W40" s="555" t="s">
        <v>39</v>
      </c>
      <c r="X40" s="522"/>
      <c r="Y40" s="13"/>
      <c r="Z40" s="13"/>
      <c r="AA40" s="13"/>
      <c r="AB40" s="13"/>
      <c r="AC40" s="13"/>
      <c r="AD40" s="13"/>
      <c r="AE40" s="16"/>
    </row>
    <row r="41" spans="1:31" ht="21" customHeight="1">
      <c r="A41" s="11"/>
      <c r="B41" s="46" t="s">
        <v>40</v>
      </c>
      <c r="C41" s="44"/>
      <c r="D41" s="44"/>
      <c r="E41" s="44"/>
      <c r="F41" s="44"/>
      <c r="G41" s="44"/>
      <c r="H41" s="44"/>
      <c r="I41" s="44"/>
      <c r="J41" s="44"/>
      <c r="K41" s="44"/>
      <c r="L41" s="47"/>
      <c r="M41" s="48" t="s">
        <v>41</v>
      </c>
      <c r="N41" s="49" t="s">
        <v>42</v>
      </c>
      <c r="O41" s="50" t="s">
        <v>43</v>
      </c>
      <c r="P41" s="51" t="s">
        <v>44</v>
      </c>
      <c r="Q41" s="52" t="s">
        <v>45</v>
      </c>
      <c r="R41" s="53" t="s">
        <v>46</v>
      </c>
      <c r="S41" s="54" t="s">
        <v>47</v>
      </c>
      <c r="T41" s="55" t="s">
        <v>48</v>
      </c>
      <c r="U41" s="56" t="s">
        <v>49</v>
      </c>
      <c r="V41" s="57"/>
      <c r="W41" s="58"/>
      <c r="X41" s="22"/>
      <c r="Y41" s="22"/>
      <c r="Z41" s="13"/>
      <c r="AA41" s="13"/>
      <c r="AB41" s="13"/>
      <c r="AC41" s="13"/>
      <c r="AD41" s="13"/>
      <c r="AE41" s="16"/>
    </row>
    <row r="42" spans="1:31" ht="21" customHeight="1">
      <c r="A42" s="59"/>
      <c r="B42" s="55" t="s">
        <v>50</v>
      </c>
      <c r="C42" s="60" t="s">
        <v>51</v>
      </c>
      <c r="D42" s="61" t="s">
        <v>52</v>
      </c>
      <c r="E42" s="61" t="s">
        <v>53</v>
      </c>
      <c r="F42" s="61" t="s">
        <v>54</v>
      </c>
      <c r="G42" s="62" t="s">
        <v>55</v>
      </c>
      <c r="H42" s="55" t="s">
        <v>56</v>
      </c>
      <c r="I42" s="55" t="s">
        <v>57</v>
      </c>
      <c r="J42" s="63"/>
      <c r="K42" s="55" t="s">
        <v>58</v>
      </c>
      <c r="L42" s="55" t="s">
        <v>59</v>
      </c>
      <c r="M42" s="48" t="s">
        <v>60</v>
      </c>
      <c r="N42" s="49" t="s">
        <v>61</v>
      </c>
      <c r="O42" s="50" t="s">
        <v>62</v>
      </c>
      <c r="P42" s="51" t="s">
        <v>63</v>
      </c>
      <c r="Q42" s="52" t="s">
        <v>64</v>
      </c>
      <c r="R42" s="53" t="s">
        <v>65</v>
      </c>
      <c r="S42" s="54" t="s">
        <v>66</v>
      </c>
      <c r="T42" s="55" t="s">
        <v>67</v>
      </c>
      <c r="U42" s="56" t="s">
        <v>68</v>
      </c>
      <c r="V42" s="55" t="s">
        <v>69</v>
      </c>
      <c r="W42" s="55" t="s">
        <v>70</v>
      </c>
      <c r="X42" s="64" t="s">
        <v>71</v>
      </c>
      <c r="Y42" s="65" t="s">
        <v>72</v>
      </c>
      <c r="Z42" s="518" t="s">
        <v>73</v>
      </c>
      <c r="AA42" s="519"/>
      <c r="AB42" s="519"/>
      <c r="AC42" s="520"/>
      <c r="AD42" s="66"/>
      <c r="AE42" s="16"/>
    </row>
    <row r="43" spans="1:31" ht="12.75" customHeight="1">
      <c r="A43" s="67">
        <f t="shared" ref="A43:A106" si="0">U43*K43</f>
        <v>0</v>
      </c>
      <c r="B43" s="68" t="s">
        <v>74</v>
      </c>
      <c r="C43" s="68" t="str">
        <f>B43</f>
        <v>F-Bloc - Dan Yagmin - Traprock</v>
      </c>
      <c r="D43" s="69"/>
      <c r="E43" s="68" t="s">
        <v>75</v>
      </c>
      <c r="F43" s="69"/>
      <c r="G43" s="69"/>
      <c r="H43" s="69"/>
      <c r="I43" s="69"/>
      <c r="J43" s="70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71"/>
      <c r="X43" s="72"/>
      <c r="Y43" s="73"/>
      <c r="Z43" s="74"/>
      <c r="AA43" s="75"/>
      <c r="AB43" s="76"/>
      <c r="AC43" s="77"/>
      <c r="AD43" s="66"/>
      <c r="AE43" s="16"/>
    </row>
    <row r="44" spans="1:31" ht="12" customHeight="1">
      <c r="A44" s="78">
        <f t="shared" si="0"/>
        <v>0</v>
      </c>
      <c r="B44" s="79" t="s">
        <v>76</v>
      </c>
      <c r="C44" s="79" t="s">
        <v>77</v>
      </c>
      <c r="D44" s="80">
        <v>6</v>
      </c>
      <c r="E44" s="79" t="s">
        <v>75</v>
      </c>
      <c r="F44" s="79" t="s">
        <v>78</v>
      </c>
      <c r="G44" s="79" t="s">
        <v>79</v>
      </c>
      <c r="H44" s="81">
        <v>5</v>
      </c>
      <c r="I44" s="82" t="s">
        <v>80</v>
      </c>
      <c r="J44" s="83"/>
      <c r="K44" s="84">
        <v>267</v>
      </c>
      <c r="L44" s="85">
        <f>SUM(M44:U44)</f>
        <v>0</v>
      </c>
      <c r="M44" s="86"/>
      <c r="N44" s="87"/>
      <c r="O44" s="88"/>
      <c r="P44" s="89"/>
      <c r="Q44" s="90"/>
      <c r="R44" s="91"/>
      <c r="S44" s="92"/>
      <c r="T44" s="93"/>
      <c r="U44" s="94"/>
      <c r="V44" s="85">
        <f>L44*H44</f>
        <v>0</v>
      </c>
      <c r="W44" s="95">
        <f>L44*K44</f>
        <v>0</v>
      </c>
      <c r="X44" s="96">
        <v>13.83</v>
      </c>
      <c r="Y44" s="97">
        <f>X44*L44</f>
        <v>0</v>
      </c>
      <c r="Z44" s="98" t="s">
        <v>81</v>
      </c>
      <c r="AA44" s="99" t="s">
        <v>82</v>
      </c>
      <c r="AB44" s="100"/>
      <c r="AC44" s="101"/>
      <c r="AD44" s="66"/>
      <c r="AE44" s="16"/>
    </row>
    <row r="45" spans="1:31" ht="12" customHeight="1">
      <c r="A45" s="67">
        <f t="shared" si="0"/>
        <v>0</v>
      </c>
      <c r="B45" s="102"/>
      <c r="C45" s="103"/>
      <c r="D45" s="103"/>
      <c r="E45" s="103"/>
      <c r="F45" s="103"/>
      <c r="G45" s="103"/>
      <c r="H45" s="104"/>
      <c r="I45" s="104"/>
      <c r="J45" s="105"/>
      <c r="K45" s="106"/>
      <c r="L45" s="107"/>
      <c r="M45" s="108"/>
      <c r="N45" s="108"/>
      <c r="O45" s="109"/>
      <c r="P45" s="108"/>
      <c r="Q45" s="108"/>
      <c r="R45" s="108"/>
      <c r="S45" s="108"/>
      <c r="T45" s="108"/>
      <c r="U45" s="109"/>
      <c r="V45" s="107"/>
      <c r="W45" s="110"/>
      <c r="X45" s="111"/>
      <c r="Y45" s="112"/>
      <c r="Z45" s="113" t="s">
        <v>83</v>
      </c>
      <c r="AA45" s="114" t="s">
        <v>84</v>
      </c>
      <c r="AB45" s="115"/>
      <c r="AC45" s="116"/>
      <c r="AD45" s="66"/>
      <c r="AE45" s="16"/>
    </row>
    <row r="46" spans="1:31" ht="12" customHeight="1">
      <c r="A46" s="78">
        <f t="shared" si="0"/>
        <v>0</v>
      </c>
      <c r="B46" s="79" t="s">
        <v>85</v>
      </c>
      <c r="C46" s="79" t="s">
        <v>77</v>
      </c>
      <c r="D46" s="80">
        <v>5</v>
      </c>
      <c r="E46" s="79" t="s">
        <v>75</v>
      </c>
      <c r="F46" s="79" t="s">
        <v>86</v>
      </c>
      <c r="G46" s="79" t="s">
        <v>87</v>
      </c>
      <c r="H46" s="81">
        <v>10</v>
      </c>
      <c r="I46" s="82" t="s">
        <v>88</v>
      </c>
      <c r="J46" s="83"/>
      <c r="K46" s="84">
        <v>212</v>
      </c>
      <c r="L46" s="85">
        <f t="shared" ref="L46:L54" si="1">SUM(M46:U46)</f>
        <v>0</v>
      </c>
      <c r="M46" s="86"/>
      <c r="N46" s="87"/>
      <c r="O46" s="88"/>
      <c r="P46" s="89"/>
      <c r="Q46" s="90"/>
      <c r="R46" s="91"/>
      <c r="S46" s="92"/>
      <c r="T46" s="93"/>
      <c r="U46" s="94"/>
      <c r="V46" s="85">
        <f t="shared" ref="V46:V54" si="2">L46*H46</f>
        <v>0</v>
      </c>
      <c r="W46" s="95">
        <f t="shared" ref="W46:W54" si="3">L46*K46</f>
        <v>0</v>
      </c>
      <c r="X46" s="117">
        <v>12.01</v>
      </c>
      <c r="Y46" s="118">
        <f t="shared" ref="Y46:Y54" si="4">X46*L46</f>
        <v>0</v>
      </c>
      <c r="Z46" s="119" t="s">
        <v>89</v>
      </c>
      <c r="AA46" s="120" t="s">
        <v>90</v>
      </c>
      <c r="AB46" s="121"/>
      <c r="AC46" s="122"/>
      <c r="AD46" s="66"/>
      <c r="AE46" s="16"/>
    </row>
    <row r="47" spans="1:31" ht="12" customHeight="1">
      <c r="A47" s="78">
        <f t="shared" si="0"/>
        <v>0</v>
      </c>
      <c r="B47" s="79" t="s">
        <v>91</v>
      </c>
      <c r="C47" s="79" t="s">
        <v>77</v>
      </c>
      <c r="D47" s="80">
        <v>5</v>
      </c>
      <c r="E47" s="79" t="s">
        <v>75</v>
      </c>
      <c r="F47" s="79" t="s">
        <v>92</v>
      </c>
      <c r="G47" s="79" t="s">
        <v>79</v>
      </c>
      <c r="H47" s="81">
        <v>5</v>
      </c>
      <c r="I47" s="82" t="s">
        <v>93</v>
      </c>
      <c r="J47" s="83"/>
      <c r="K47" s="84">
        <v>162</v>
      </c>
      <c r="L47" s="85">
        <f t="shared" si="1"/>
        <v>0</v>
      </c>
      <c r="M47" s="86"/>
      <c r="N47" s="87"/>
      <c r="O47" s="88"/>
      <c r="P47" s="89"/>
      <c r="Q47" s="90"/>
      <c r="R47" s="91"/>
      <c r="S47" s="92"/>
      <c r="T47" s="93"/>
      <c r="U47" s="94"/>
      <c r="V47" s="85">
        <f t="shared" si="2"/>
        <v>0</v>
      </c>
      <c r="W47" s="95">
        <f t="shared" si="3"/>
        <v>0</v>
      </c>
      <c r="X47" s="123">
        <v>8.0500000000000007</v>
      </c>
      <c r="Y47" s="124">
        <f t="shared" si="4"/>
        <v>0</v>
      </c>
      <c r="Z47" s="125" t="s">
        <v>94</v>
      </c>
      <c r="AA47" s="126" t="s">
        <v>95</v>
      </c>
      <c r="AB47" s="127"/>
      <c r="AC47" s="128"/>
      <c r="AD47" s="66"/>
      <c r="AE47" s="16"/>
    </row>
    <row r="48" spans="1:31" ht="12" customHeight="1">
      <c r="A48" s="78">
        <f t="shared" si="0"/>
        <v>0</v>
      </c>
      <c r="B48" s="79" t="s">
        <v>96</v>
      </c>
      <c r="C48" s="79" t="s">
        <v>77</v>
      </c>
      <c r="D48" s="80">
        <v>5</v>
      </c>
      <c r="E48" s="79" t="s">
        <v>75</v>
      </c>
      <c r="F48" s="79" t="s">
        <v>78</v>
      </c>
      <c r="G48" s="79" t="s">
        <v>79</v>
      </c>
      <c r="H48" s="81">
        <v>5</v>
      </c>
      <c r="I48" s="82" t="s">
        <v>97</v>
      </c>
      <c r="J48" s="83"/>
      <c r="K48" s="84">
        <v>150</v>
      </c>
      <c r="L48" s="85">
        <f t="shared" si="1"/>
        <v>0</v>
      </c>
      <c r="M48" s="86"/>
      <c r="N48" s="87"/>
      <c r="O48" s="88"/>
      <c r="P48" s="89"/>
      <c r="Q48" s="90"/>
      <c r="R48" s="91"/>
      <c r="S48" s="92"/>
      <c r="T48" s="93"/>
      <c r="U48" s="94"/>
      <c r="V48" s="85">
        <f t="shared" si="2"/>
        <v>0</v>
      </c>
      <c r="W48" s="95">
        <f t="shared" si="3"/>
        <v>0</v>
      </c>
      <c r="X48" s="123">
        <v>7.07</v>
      </c>
      <c r="Y48" s="124">
        <f t="shared" si="4"/>
        <v>0</v>
      </c>
      <c r="Z48" s="129" t="s">
        <v>98</v>
      </c>
      <c r="AA48" s="130" t="s">
        <v>99</v>
      </c>
      <c r="AB48" s="131"/>
      <c r="AC48" s="132"/>
      <c r="AD48" s="66"/>
      <c r="AE48" s="16"/>
    </row>
    <row r="49" spans="1:31" ht="12" customHeight="1">
      <c r="A49" s="78">
        <f t="shared" si="0"/>
        <v>0</v>
      </c>
      <c r="B49" s="79" t="s">
        <v>100</v>
      </c>
      <c r="C49" s="79" t="s">
        <v>77</v>
      </c>
      <c r="D49" s="80">
        <v>5</v>
      </c>
      <c r="E49" s="79" t="s">
        <v>75</v>
      </c>
      <c r="F49" s="79" t="s">
        <v>101</v>
      </c>
      <c r="G49" s="79" t="s">
        <v>79</v>
      </c>
      <c r="H49" s="81">
        <v>10</v>
      </c>
      <c r="I49" s="82" t="s">
        <v>102</v>
      </c>
      <c r="J49" s="83"/>
      <c r="K49" s="84">
        <v>178</v>
      </c>
      <c r="L49" s="85">
        <f t="shared" si="1"/>
        <v>0</v>
      </c>
      <c r="M49" s="86"/>
      <c r="N49" s="87"/>
      <c r="O49" s="88"/>
      <c r="P49" s="89"/>
      <c r="Q49" s="90"/>
      <c r="R49" s="91"/>
      <c r="S49" s="92"/>
      <c r="T49" s="93"/>
      <c r="U49" s="94"/>
      <c r="V49" s="85">
        <f t="shared" si="2"/>
        <v>0</v>
      </c>
      <c r="W49" s="95">
        <f t="shared" si="3"/>
        <v>0</v>
      </c>
      <c r="X49" s="123">
        <v>9.19</v>
      </c>
      <c r="Y49" s="124">
        <f t="shared" si="4"/>
        <v>0</v>
      </c>
      <c r="Z49" s="133" t="s">
        <v>103</v>
      </c>
      <c r="AA49" s="134" t="s">
        <v>104</v>
      </c>
      <c r="AB49" s="135"/>
      <c r="AC49" s="136"/>
      <c r="AD49" s="66"/>
      <c r="AE49" s="16"/>
    </row>
    <row r="50" spans="1:31" ht="12" customHeight="1">
      <c r="A50" s="78">
        <f t="shared" si="0"/>
        <v>0</v>
      </c>
      <c r="B50" s="79" t="s">
        <v>105</v>
      </c>
      <c r="C50" s="79" t="s">
        <v>77</v>
      </c>
      <c r="D50" s="80">
        <v>5</v>
      </c>
      <c r="E50" s="79" t="s">
        <v>75</v>
      </c>
      <c r="F50" s="79" t="s">
        <v>106</v>
      </c>
      <c r="G50" s="79" t="s">
        <v>107</v>
      </c>
      <c r="H50" s="81">
        <v>5</v>
      </c>
      <c r="I50" s="82" t="s">
        <v>108</v>
      </c>
      <c r="J50" s="83"/>
      <c r="K50" s="84">
        <v>128</v>
      </c>
      <c r="L50" s="85">
        <f t="shared" si="1"/>
        <v>0</v>
      </c>
      <c r="M50" s="86"/>
      <c r="N50" s="87"/>
      <c r="O50" s="88"/>
      <c r="P50" s="89"/>
      <c r="Q50" s="90"/>
      <c r="R50" s="91"/>
      <c r="S50" s="92"/>
      <c r="T50" s="93"/>
      <c r="U50" s="94"/>
      <c r="V50" s="85">
        <f t="shared" si="2"/>
        <v>0</v>
      </c>
      <c r="W50" s="95">
        <f t="shared" si="3"/>
        <v>0</v>
      </c>
      <c r="X50" s="123">
        <v>5.93</v>
      </c>
      <c r="Y50" s="124">
        <f t="shared" si="4"/>
        <v>0</v>
      </c>
      <c r="Z50" s="137" t="s">
        <v>109</v>
      </c>
      <c r="AA50" s="138" t="s">
        <v>110</v>
      </c>
      <c r="AB50" s="139"/>
      <c r="AC50" s="140"/>
      <c r="AD50" s="66"/>
      <c r="AE50" s="16"/>
    </row>
    <row r="51" spans="1:31" ht="12" customHeight="1">
      <c r="A51" s="78">
        <f t="shared" si="0"/>
        <v>0</v>
      </c>
      <c r="B51" s="79" t="s">
        <v>111</v>
      </c>
      <c r="C51" s="79" t="s">
        <v>77</v>
      </c>
      <c r="D51" s="80">
        <v>5</v>
      </c>
      <c r="E51" s="79" t="s">
        <v>75</v>
      </c>
      <c r="F51" s="79" t="s">
        <v>106</v>
      </c>
      <c r="G51" s="79" t="s">
        <v>107</v>
      </c>
      <c r="H51" s="81">
        <v>5</v>
      </c>
      <c r="I51" s="82" t="s">
        <v>112</v>
      </c>
      <c r="J51" s="83"/>
      <c r="K51" s="84">
        <v>117</v>
      </c>
      <c r="L51" s="85">
        <f t="shared" si="1"/>
        <v>0</v>
      </c>
      <c r="M51" s="86"/>
      <c r="N51" s="87"/>
      <c r="O51" s="88"/>
      <c r="P51" s="89"/>
      <c r="Q51" s="90"/>
      <c r="R51" s="91"/>
      <c r="S51" s="92"/>
      <c r="T51" s="93"/>
      <c r="U51" s="94"/>
      <c r="V51" s="85">
        <f t="shared" si="2"/>
        <v>0</v>
      </c>
      <c r="W51" s="95">
        <f t="shared" si="3"/>
        <v>0</v>
      </c>
      <c r="X51" s="123">
        <v>5.37</v>
      </c>
      <c r="Y51" s="124">
        <f t="shared" si="4"/>
        <v>0</v>
      </c>
      <c r="Z51" s="141" t="s">
        <v>113</v>
      </c>
      <c r="AA51" s="142" t="s">
        <v>114</v>
      </c>
      <c r="AB51" s="143"/>
      <c r="AC51" s="144"/>
      <c r="AD51" s="66"/>
      <c r="AE51" s="16"/>
    </row>
    <row r="52" spans="1:31" ht="12" customHeight="1">
      <c r="A52" s="78">
        <f t="shared" si="0"/>
        <v>0</v>
      </c>
      <c r="B52" s="79" t="s">
        <v>115</v>
      </c>
      <c r="C52" s="79" t="s">
        <v>77</v>
      </c>
      <c r="D52" s="80">
        <v>5</v>
      </c>
      <c r="E52" s="79" t="s">
        <v>75</v>
      </c>
      <c r="F52" s="79" t="s">
        <v>106</v>
      </c>
      <c r="G52" s="79" t="s">
        <v>107</v>
      </c>
      <c r="H52" s="81">
        <v>5</v>
      </c>
      <c r="I52" s="82" t="s">
        <v>116</v>
      </c>
      <c r="J52" s="83"/>
      <c r="K52" s="84">
        <v>128</v>
      </c>
      <c r="L52" s="85">
        <f t="shared" si="1"/>
        <v>0</v>
      </c>
      <c r="M52" s="86"/>
      <c r="N52" s="87"/>
      <c r="O52" s="88"/>
      <c r="P52" s="89"/>
      <c r="Q52" s="90"/>
      <c r="R52" s="91"/>
      <c r="S52" s="92"/>
      <c r="T52" s="93"/>
      <c r="U52" s="94"/>
      <c r="V52" s="85">
        <f t="shared" si="2"/>
        <v>0</v>
      </c>
      <c r="W52" s="95">
        <f t="shared" si="3"/>
        <v>0</v>
      </c>
      <c r="X52" s="123">
        <v>5.92</v>
      </c>
      <c r="Y52" s="124">
        <f t="shared" si="4"/>
        <v>0</v>
      </c>
      <c r="Z52" s="145" t="s">
        <v>117</v>
      </c>
      <c r="AA52" s="146" t="s">
        <v>118</v>
      </c>
      <c r="AB52" s="147"/>
      <c r="AC52" s="148"/>
      <c r="AD52" s="66"/>
      <c r="AE52" s="16"/>
    </row>
    <row r="53" spans="1:31" ht="12" customHeight="1">
      <c r="A53" s="78">
        <f t="shared" si="0"/>
        <v>0</v>
      </c>
      <c r="B53" s="79" t="s">
        <v>119</v>
      </c>
      <c r="C53" s="79" t="s">
        <v>77</v>
      </c>
      <c r="D53" s="80">
        <v>5</v>
      </c>
      <c r="E53" s="79" t="s">
        <v>75</v>
      </c>
      <c r="F53" s="79" t="s">
        <v>120</v>
      </c>
      <c r="G53" s="79" t="s">
        <v>87</v>
      </c>
      <c r="H53" s="81">
        <v>5</v>
      </c>
      <c r="I53" s="82" t="s">
        <v>121</v>
      </c>
      <c r="J53" s="83"/>
      <c r="K53" s="84">
        <v>150</v>
      </c>
      <c r="L53" s="85">
        <f t="shared" si="1"/>
        <v>0</v>
      </c>
      <c r="M53" s="86"/>
      <c r="N53" s="87"/>
      <c r="O53" s="88"/>
      <c r="P53" s="89"/>
      <c r="Q53" s="90"/>
      <c r="R53" s="91"/>
      <c r="S53" s="92"/>
      <c r="T53" s="93"/>
      <c r="U53" s="94"/>
      <c r="V53" s="85">
        <f t="shared" si="2"/>
        <v>0</v>
      </c>
      <c r="W53" s="95">
        <f t="shared" si="3"/>
        <v>0</v>
      </c>
      <c r="X53" s="123">
        <v>7.28</v>
      </c>
      <c r="Y53" s="124">
        <f t="shared" si="4"/>
        <v>0</v>
      </c>
      <c r="Z53" s="149" t="s">
        <v>122</v>
      </c>
      <c r="AA53" s="150" t="s">
        <v>123</v>
      </c>
      <c r="AB53" s="151"/>
      <c r="AC53" s="152"/>
      <c r="AD53" s="66"/>
      <c r="AE53" s="16"/>
    </row>
    <row r="54" spans="1:31" ht="12" customHeight="1">
      <c r="A54" s="78">
        <f t="shared" si="0"/>
        <v>0</v>
      </c>
      <c r="B54" s="79" t="s">
        <v>124</v>
      </c>
      <c r="C54" s="79" t="s">
        <v>77</v>
      </c>
      <c r="D54" s="80">
        <v>5</v>
      </c>
      <c r="E54" s="79" t="s">
        <v>75</v>
      </c>
      <c r="F54" s="79" t="s">
        <v>120</v>
      </c>
      <c r="G54" s="79" t="s">
        <v>87</v>
      </c>
      <c r="H54" s="81">
        <v>5</v>
      </c>
      <c r="I54" s="82" t="s">
        <v>125</v>
      </c>
      <c r="J54" s="83"/>
      <c r="K54" s="84">
        <v>117</v>
      </c>
      <c r="L54" s="85">
        <f t="shared" si="1"/>
        <v>0</v>
      </c>
      <c r="M54" s="86"/>
      <c r="N54" s="87"/>
      <c r="O54" s="88"/>
      <c r="P54" s="89"/>
      <c r="Q54" s="90"/>
      <c r="R54" s="91"/>
      <c r="S54" s="92"/>
      <c r="T54" s="93"/>
      <c r="U54" s="94"/>
      <c r="V54" s="85">
        <f t="shared" si="2"/>
        <v>0</v>
      </c>
      <c r="W54" s="95">
        <f t="shared" si="3"/>
        <v>0</v>
      </c>
      <c r="X54" s="96">
        <v>5.15</v>
      </c>
      <c r="Y54" s="97">
        <f t="shared" si="4"/>
        <v>0</v>
      </c>
      <c r="Z54" s="153" t="s">
        <v>126</v>
      </c>
      <c r="AA54" s="154" t="s">
        <v>123</v>
      </c>
      <c r="AB54" s="155"/>
      <c r="AC54" s="156"/>
      <c r="AD54" s="66"/>
      <c r="AE54" s="16"/>
    </row>
    <row r="55" spans="1:31" ht="12" customHeight="1">
      <c r="A55" s="67">
        <f t="shared" si="0"/>
        <v>0</v>
      </c>
      <c r="B55" s="102"/>
      <c r="C55" s="103"/>
      <c r="D55" s="103"/>
      <c r="E55" s="103"/>
      <c r="F55" s="103"/>
      <c r="G55" s="103"/>
      <c r="H55" s="104"/>
      <c r="I55" s="104"/>
      <c r="J55" s="105"/>
      <c r="K55" s="106"/>
      <c r="L55" s="107"/>
      <c r="M55" s="108"/>
      <c r="N55" s="108"/>
      <c r="O55" s="109"/>
      <c r="P55" s="108"/>
      <c r="Q55" s="108"/>
      <c r="R55" s="108"/>
      <c r="S55" s="108"/>
      <c r="T55" s="108"/>
      <c r="U55" s="109"/>
      <c r="V55" s="107"/>
      <c r="W55" s="110"/>
      <c r="X55" s="111"/>
      <c r="Y55" s="112"/>
      <c r="Z55" s="157" t="s">
        <v>127</v>
      </c>
      <c r="AA55" s="158" t="s">
        <v>128</v>
      </c>
      <c r="AB55" s="159"/>
      <c r="AC55" s="160"/>
      <c r="AD55" s="66"/>
      <c r="AE55" s="16"/>
    </row>
    <row r="56" spans="1:31" ht="12" customHeight="1">
      <c r="A56" s="78">
        <f t="shared" si="0"/>
        <v>0</v>
      </c>
      <c r="B56" s="79" t="s">
        <v>129</v>
      </c>
      <c r="C56" s="79" t="s">
        <v>77</v>
      </c>
      <c r="D56" s="80">
        <v>4</v>
      </c>
      <c r="E56" s="79" t="s">
        <v>75</v>
      </c>
      <c r="F56" s="79" t="s">
        <v>130</v>
      </c>
      <c r="G56" s="79" t="s">
        <v>87</v>
      </c>
      <c r="H56" s="81">
        <v>10</v>
      </c>
      <c r="I56" s="82" t="s">
        <v>131</v>
      </c>
      <c r="J56" s="83"/>
      <c r="K56" s="84">
        <v>189</v>
      </c>
      <c r="L56" s="85">
        <f t="shared" ref="L56:L62" si="5">SUM(M56:U56)</f>
        <v>0</v>
      </c>
      <c r="M56" s="86"/>
      <c r="N56" s="87"/>
      <c r="O56" s="88"/>
      <c r="P56" s="89"/>
      <c r="Q56" s="90"/>
      <c r="R56" s="91"/>
      <c r="S56" s="92"/>
      <c r="T56" s="93"/>
      <c r="U56" s="94"/>
      <c r="V56" s="85">
        <f t="shared" ref="V56:V62" si="6">L56*H56</f>
        <v>0</v>
      </c>
      <c r="W56" s="95">
        <f t="shared" ref="W56:W62" si="7">L56*K56</f>
        <v>0</v>
      </c>
      <c r="X56" s="117">
        <v>9.61</v>
      </c>
      <c r="Y56" s="118">
        <f t="shared" ref="Y56:Y62" si="8">X56*L56</f>
        <v>0</v>
      </c>
      <c r="Z56" s="161" t="s">
        <v>132</v>
      </c>
      <c r="AA56" s="162" t="s">
        <v>133</v>
      </c>
      <c r="AB56" s="163"/>
      <c r="AC56" s="164"/>
      <c r="AD56" s="66"/>
      <c r="AE56" s="16"/>
    </row>
    <row r="57" spans="1:31" ht="12.75" customHeight="1">
      <c r="A57" s="78">
        <f t="shared" si="0"/>
        <v>0</v>
      </c>
      <c r="B57" s="79" t="s">
        <v>134</v>
      </c>
      <c r="C57" s="79" t="s">
        <v>77</v>
      </c>
      <c r="D57" s="80">
        <v>4</v>
      </c>
      <c r="E57" s="79" t="s">
        <v>75</v>
      </c>
      <c r="F57" s="79" t="s">
        <v>130</v>
      </c>
      <c r="G57" s="79" t="s">
        <v>79</v>
      </c>
      <c r="H57" s="81">
        <v>10</v>
      </c>
      <c r="I57" s="82" t="s">
        <v>135</v>
      </c>
      <c r="J57" s="83"/>
      <c r="K57" s="84">
        <v>145</v>
      </c>
      <c r="L57" s="85">
        <f t="shared" si="5"/>
        <v>0</v>
      </c>
      <c r="M57" s="86"/>
      <c r="N57" s="87"/>
      <c r="O57" s="88"/>
      <c r="P57" s="89"/>
      <c r="Q57" s="90"/>
      <c r="R57" s="91"/>
      <c r="S57" s="92"/>
      <c r="T57" s="93"/>
      <c r="U57" s="94"/>
      <c r="V57" s="85">
        <f t="shared" si="6"/>
        <v>0</v>
      </c>
      <c r="W57" s="95">
        <f t="shared" si="7"/>
        <v>0</v>
      </c>
      <c r="X57" s="123">
        <v>6.48</v>
      </c>
      <c r="Y57" s="124">
        <f t="shared" si="8"/>
        <v>0</v>
      </c>
      <c r="Z57" s="165" t="s">
        <v>136</v>
      </c>
      <c r="AA57" s="166" t="s">
        <v>137</v>
      </c>
      <c r="AB57" s="167"/>
      <c r="AC57" s="168"/>
      <c r="AD57" s="66"/>
      <c r="AE57" s="16"/>
    </row>
    <row r="58" spans="1:31" ht="12.75" customHeight="1">
      <c r="A58" s="78">
        <f t="shared" si="0"/>
        <v>0</v>
      </c>
      <c r="B58" s="79" t="s">
        <v>138</v>
      </c>
      <c r="C58" s="79" t="s">
        <v>77</v>
      </c>
      <c r="D58" s="80">
        <v>4</v>
      </c>
      <c r="E58" s="79" t="s">
        <v>75</v>
      </c>
      <c r="F58" s="79" t="s">
        <v>78</v>
      </c>
      <c r="G58" s="79" t="s">
        <v>79</v>
      </c>
      <c r="H58" s="81">
        <v>10</v>
      </c>
      <c r="I58" s="82" t="s">
        <v>139</v>
      </c>
      <c r="J58" s="83"/>
      <c r="K58" s="84">
        <v>156</v>
      </c>
      <c r="L58" s="85">
        <f t="shared" si="5"/>
        <v>0</v>
      </c>
      <c r="M58" s="86"/>
      <c r="N58" s="87"/>
      <c r="O58" s="88"/>
      <c r="P58" s="89"/>
      <c r="Q58" s="90"/>
      <c r="R58" s="91"/>
      <c r="S58" s="92"/>
      <c r="T58" s="93"/>
      <c r="U58" s="94"/>
      <c r="V58" s="85">
        <f t="shared" si="6"/>
        <v>0</v>
      </c>
      <c r="W58" s="95">
        <f t="shared" si="7"/>
        <v>0</v>
      </c>
      <c r="X58" s="123">
        <v>7.31</v>
      </c>
      <c r="Y58" s="124">
        <f t="shared" si="8"/>
        <v>0</v>
      </c>
      <c r="Z58" s="66"/>
      <c r="AA58" s="13"/>
      <c r="AB58" s="13"/>
      <c r="AC58" s="13"/>
      <c r="AD58" s="13"/>
      <c r="AE58" s="16"/>
    </row>
    <row r="59" spans="1:31" ht="12.75" customHeight="1">
      <c r="A59" s="78">
        <f t="shared" si="0"/>
        <v>0</v>
      </c>
      <c r="B59" s="79" t="s">
        <v>140</v>
      </c>
      <c r="C59" s="79" t="s">
        <v>77</v>
      </c>
      <c r="D59" s="80">
        <v>4</v>
      </c>
      <c r="E59" s="79" t="s">
        <v>75</v>
      </c>
      <c r="F59" s="79" t="s">
        <v>78</v>
      </c>
      <c r="G59" s="79" t="s">
        <v>87</v>
      </c>
      <c r="H59" s="81">
        <v>10</v>
      </c>
      <c r="I59" s="82" t="s">
        <v>141</v>
      </c>
      <c r="J59" s="83"/>
      <c r="K59" s="84">
        <v>112</v>
      </c>
      <c r="L59" s="85">
        <f t="shared" si="5"/>
        <v>0</v>
      </c>
      <c r="M59" s="86"/>
      <c r="N59" s="87"/>
      <c r="O59" s="88"/>
      <c r="P59" s="89"/>
      <c r="Q59" s="90"/>
      <c r="R59" s="91"/>
      <c r="S59" s="92"/>
      <c r="T59" s="93"/>
      <c r="U59" s="94"/>
      <c r="V59" s="85">
        <f t="shared" si="6"/>
        <v>0</v>
      </c>
      <c r="W59" s="95">
        <f t="shared" si="7"/>
        <v>0</v>
      </c>
      <c r="X59" s="123">
        <v>4.25</v>
      </c>
      <c r="Y59" s="124">
        <f t="shared" si="8"/>
        <v>0</v>
      </c>
      <c r="Z59" s="98" t="s">
        <v>142</v>
      </c>
      <c r="AA59" s="169"/>
      <c r="AB59" s="100"/>
      <c r="AC59" s="101"/>
      <c r="AD59" s="66"/>
      <c r="AE59" s="16"/>
    </row>
    <row r="60" spans="1:31" ht="12.75" customHeight="1">
      <c r="A60" s="78">
        <f t="shared" si="0"/>
        <v>0</v>
      </c>
      <c r="B60" s="79" t="s">
        <v>143</v>
      </c>
      <c r="C60" s="79" t="s">
        <v>77</v>
      </c>
      <c r="D60" s="80">
        <v>4</v>
      </c>
      <c r="E60" s="79" t="s">
        <v>75</v>
      </c>
      <c r="F60" s="79" t="s">
        <v>78</v>
      </c>
      <c r="G60" s="79" t="s">
        <v>79</v>
      </c>
      <c r="H60" s="81">
        <v>10</v>
      </c>
      <c r="I60" s="82" t="s">
        <v>144</v>
      </c>
      <c r="J60" s="83"/>
      <c r="K60" s="84">
        <v>167</v>
      </c>
      <c r="L60" s="85">
        <f t="shared" si="5"/>
        <v>0</v>
      </c>
      <c r="M60" s="86"/>
      <c r="N60" s="87"/>
      <c r="O60" s="88"/>
      <c r="P60" s="89"/>
      <c r="Q60" s="90"/>
      <c r="R60" s="91"/>
      <c r="S60" s="92"/>
      <c r="T60" s="93"/>
      <c r="U60" s="94"/>
      <c r="V60" s="85">
        <f t="shared" si="6"/>
        <v>0</v>
      </c>
      <c r="W60" s="95">
        <f t="shared" si="7"/>
        <v>0</v>
      </c>
      <c r="X60" s="123">
        <v>7.63</v>
      </c>
      <c r="Y60" s="124">
        <f t="shared" si="8"/>
        <v>0</v>
      </c>
      <c r="Z60" s="170" t="s">
        <v>145</v>
      </c>
      <c r="AA60" s="171" t="s">
        <v>146</v>
      </c>
      <c r="AB60" s="172"/>
      <c r="AC60" s="173"/>
      <c r="AD60" s="66"/>
      <c r="AE60" s="16"/>
    </row>
    <row r="61" spans="1:31" ht="12.75" customHeight="1">
      <c r="A61" s="78">
        <f t="shared" si="0"/>
        <v>0</v>
      </c>
      <c r="B61" s="79" t="s">
        <v>147</v>
      </c>
      <c r="C61" s="79" t="s">
        <v>77</v>
      </c>
      <c r="D61" s="80">
        <v>4</v>
      </c>
      <c r="E61" s="79" t="s">
        <v>75</v>
      </c>
      <c r="F61" s="79" t="s">
        <v>78</v>
      </c>
      <c r="G61" s="79" t="s">
        <v>87</v>
      </c>
      <c r="H61" s="81">
        <v>10</v>
      </c>
      <c r="I61" s="82" t="s">
        <v>148</v>
      </c>
      <c r="J61" s="83"/>
      <c r="K61" s="84">
        <v>145</v>
      </c>
      <c r="L61" s="85">
        <f t="shared" si="5"/>
        <v>0</v>
      </c>
      <c r="M61" s="86"/>
      <c r="N61" s="87"/>
      <c r="O61" s="88"/>
      <c r="P61" s="89"/>
      <c r="Q61" s="90"/>
      <c r="R61" s="91"/>
      <c r="S61" s="92"/>
      <c r="T61" s="93"/>
      <c r="U61" s="94"/>
      <c r="V61" s="85">
        <f t="shared" si="6"/>
        <v>0</v>
      </c>
      <c r="W61" s="95">
        <f t="shared" si="7"/>
        <v>0</v>
      </c>
      <c r="X61" s="123">
        <v>6.29</v>
      </c>
      <c r="Y61" s="124">
        <f t="shared" si="8"/>
        <v>0</v>
      </c>
      <c r="Z61" s="174" t="s">
        <v>149</v>
      </c>
      <c r="AA61" s="175" t="s">
        <v>150</v>
      </c>
      <c r="AB61" s="176"/>
      <c r="AC61" s="29"/>
      <c r="AD61" s="66"/>
      <c r="AE61" s="16"/>
    </row>
    <row r="62" spans="1:31" ht="12.75" customHeight="1">
      <c r="A62" s="78">
        <f t="shared" si="0"/>
        <v>0</v>
      </c>
      <c r="B62" s="79" t="s">
        <v>151</v>
      </c>
      <c r="C62" s="79" t="s">
        <v>77</v>
      </c>
      <c r="D62" s="80">
        <v>4</v>
      </c>
      <c r="E62" s="79" t="s">
        <v>75</v>
      </c>
      <c r="F62" s="79" t="s">
        <v>101</v>
      </c>
      <c r="G62" s="79" t="s">
        <v>107</v>
      </c>
      <c r="H62" s="81">
        <v>10</v>
      </c>
      <c r="I62" s="82" t="s">
        <v>152</v>
      </c>
      <c r="J62" s="83"/>
      <c r="K62" s="84">
        <v>178</v>
      </c>
      <c r="L62" s="85">
        <f t="shared" si="5"/>
        <v>0</v>
      </c>
      <c r="M62" s="86"/>
      <c r="N62" s="87"/>
      <c r="O62" s="88"/>
      <c r="P62" s="89"/>
      <c r="Q62" s="90"/>
      <c r="R62" s="91"/>
      <c r="S62" s="92"/>
      <c r="T62" s="93"/>
      <c r="U62" s="94"/>
      <c r="V62" s="85">
        <f t="shared" si="6"/>
        <v>0</v>
      </c>
      <c r="W62" s="95">
        <f t="shared" si="7"/>
        <v>0</v>
      </c>
      <c r="X62" s="96">
        <v>8.52</v>
      </c>
      <c r="Y62" s="97">
        <f t="shared" si="8"/>
        <v>0</v>
      </c>
      <c r="Z62" s="177" t="s">
        <v>153</v>
      </c>
      <c r="AA62" s="178" t="s">
        <v>154</v>
      </c>
      <c r="AB62" s="179"/>
      <c r="AC62" s="180"/>
      <c r="AD62" s="66"/>
      <c r="AE62" s="16"/>
    </row>
    <row r="63" spans="1:31" ht="12" customHeight="1">
      <c r="A63" s="67">
        <f t="shared" si="0"/>
        <v>0</v>
      </c>
      <c r="B63" s="102"/>
      <c r="C63" s="103"/>
      <c r="D63" s="103"/>
      <c r="E63" s="103"/>
      <c r="F63" s="103"/>
      <c r="G63" s="103"/>
      <c r="H63" s="104"/>
      <c r="I63" s="104"/>
      <c r="J63" s="105"/>
      <c r="K63" s="106"/>
      <c r="L63" s="107"/>
      <c r="M63" s="108"/>
      <c r="N63" s="108"/>
      <c r="O63" s="109"/>
      <c r="P63" s="108"/>
      <c r="Q63" s="108"/>
      <c r="R63" s="108"/>
      <c r="S63" s="108"/>
      <c r="T63" s="108"/>
      <c r="U63" s="109"/>
      <c r="V63" s="107"/>
      <c r="W63" s="110"/>
      <c r="X63" s="111"/>
      <c r="Y63" s="112"/>
      <c r="Z63" s="181" t="s">
        <v>155</v>
      </c>
      <c r="AA63" s="182" t="s">
        <v>156</v>
      </c>
      <c r="AB63" s="183"/>
      <c r="AC63" s="184"/>
      <c r="AD63" s="66"/>
      <c r="AE63" s="16"/>
    </row>
    <row r="64" spans="1:31" ht="12.75" customHeight="1">
      <c r="A64" s="78">
        <f t="shared" si="0"/>
        <v>0</v>
      </c>
      <c r="B64" s="79" t="s">
        <v>157</v>
      </c>
      <c r="C64" s="79" t="s">
        <v>77</v>
      </c>
      <c r="D64" s="80">
        <v>3</v>
      </c>
      <c r="E64" s="79" t="s">
        <v>75</v>
      </c>
      <c r="F64" s="79" t="s">
        <v>158</v>
      </c>
      <c r="G64" s="79" t="s">
        <v>79</v>
      </c>
      <c r="H64" s="81">
        <v>20</v>
      </c>
      <c r="I64" s="82" t="s">
        <v>159</v>
      </c>
      <c r="J64" s="83"/>
      <c r="K64" s="84">
        <v>162</v>
      </c>
      <c r="L64" s="85">
        <f>SUM(M64:U64)</f>
        <v>0</v>
      </c>
      <c r="M64" s="86"/>
      <c r="N64" s="87"/>
      <c r="O64" s="88"/>
      <c r="P64" s="89"/>
      <c r="Q64" s="90"/>
      <c r="R64" s="91"/>
      <c r="S64" s="92"/>
      <c r="T64" s="93"/>
      <c r="U64" s="94"/>
      <c r="V64" s="85">
        <f>L64*H64</f>
        <v>0</v>
      </c>
      <c r="W64" s="95">
        <f>L64*K64</f>
        <v>0</v>
      </c>
      <c r="X64" s="117">
        <v>6.24</v>
      </c>
      <c r="Y64" s="118">
        <f>X64*L64</f>
        <v>0</v>
      </c>
      <c r="Z64" s="185" t="s">
        <v>160</v>
      </c>
      <c r="AA64" s="186" t="s">
        <v>161</v>
      </c>
      <c r="AB64" s="187"/>
      <c r="AC64" s="116"/>
      <c r="AD64" s="66"/>
      <c r="AE64" s="16"/>
    </row>
    <row r="65" spans="1:31" ht="12.75" customHeight="1">
      <c r="A65" s="78">
        <f t="shared" si="0"/>
        <v>0</v>
      </c>
      <c r="B65" s="79" t="s">
        <v>162</v>
      </c>
      <c r="C65" s="79" t="s">
        <v>77</v>
      </c>
      <c r="D65" s="80">
        <v>3</v>
      </c>
      <c r="E65" s="79" t="s">
        <v>75</v>
      </c>
      <c r="F65" s="79" t="s">
        <v>158</v>
      </c>
      <c r="G65" s="79" t="s">
        <v>87</v>
      </c>
      <c r="H65" s="81">
        <v>20</v>
      </c>
      <c r="I65" s="82" t="s">
        <v>163</v>
      </c>
      <c r="J65" s="83"/>
      <c r="K65" s="84">
        <v>178</v>
      </c>
      <c r="L65" s="85">
        <f>SUM(M65:U65)</f>
        <v>0</v>
      </c>
      <c r="M65" s="86"/>
      <c r="N65" s="87"/>
      <c r="O65" s="88"/>
      <c r="P65" s="89"/>
      <c r="Q65" s="90"/>
      <c r="R65" s="91"/>
      <c r="S65" s="92"/>
      <c r="T65" s="93"/>
      <c r="U65" s="94"/>
      <c r="V65" s="85">
        <f>L65*H65</f>
        <v>0</v>
      </c>
      <c r="W65" s="95">
        <f>L65*K65</f>
        <v>0</v>
      </c>
      <c r="X65" s="123">
        <v>7.56</v>
      </c>
      <c r="Y65" s="124">
        <f>X65*L65</f>
        <v>0</v>
      </c>
      <c r="Z65" s="188" t="s">
        <v>164</v>
      </c>
      <c r="AA65" s="189" t="s">
        <v>165</v>
      </c>
      <c r="AB65" s="190"/>
      <c r="AC65" s="191"/>
      <c r="AD65" s="66"/>
      <c r="AE65" s="16"/>
    </row>
    <row r="66" spans="1:31" ht="12.75" customHeight="1">
      <c r="A66" s="78">
        <f t="shared" si="0"/>
        <v>0</v>
      </c>
      <c r="B66" s="79" t="s">
        <v>166</v>
      </c>
      <c r="C66" s="79" t="s">
        <v>77</v>
      </c>
      <c r="D66" s="80">
        <v>3</v>
      </c>
      <c r="E66" s="79" t="s">
        <v>75</v>
      </c>
      <c r="F66" s="79" t="s">
        <v>158</v>
      </c>
      <c r="G66" s="79" t="s">
        <v>79</v>
      </c>
      <c r="H66" s="81">
        <v>21</v>
      </c>
      <c r="I66" s="82" t="s">
        <v>167</v>
      </c>
      <c r="J66" s="83"/>
      <c r="K66" s="84">
        <v>145</v>
      </c>
      <c r="L66" s="85">
        <f>SUM(M66:U66)</f>
        <v>0</v>
      </c>
      <c r="M66" s="86"/>
      <c r="N66" s="87"/>
      <c r="O66" s="88"/>
      <c r="P66" s="89"/>
      <c r="Q66" s="90"/>
      <c r="R66" s="91"/>
      <c r="S66" s="92"/>
      <c r="T66" s="93"/>
      <c r="U66" s="94"/>
      <c r="V66" s="85">
        <f>L66*H66</f>
        <v>0</v>
      </c>
      <c r="W66" s="95">
        <f>L66*K66</f>
        <v>0</v>
      </c>
      <c r="X66" s="123">
        <v>4.7300000000000004</v>
      </c>
      <c r="Y66" s="124">
        <f>X66*L66</f>
        <v>0</v>
      </c>
      <c r="Z66" s="192" t="s">
        <v>168</v>
      </c>
      <c r="AA66" s="193" t="s">
        <v>169</v>
      </c>
      <c r="AB66" s="194"/>
      <c r="AC66" s="144"/>
      <c r="AD66" s="66"/>
      <c r="AE66" s="16"/>
    </row>
    <row r="67" spans="1:31" ht="12.75" customHeight="1">
      <c r="A67" s="78">
        <f t="shared" si="0"/>
        <v>0</v>
      </c>
      <c r="B67" s="79" t="s">
        <v>170</v>
      </c>
      <c r="C67" s="79" t="s">
        <v>77</v>
      </c>
      <c r="D67" s="80">
        <v>3</v>
      </c>
      <c r="E67" s="79" t="s">
        <v>75</v>
      </c>
      <c r="F67" s="79" t="s">
        <v>158</v>
      </c>
      <c r="G67" s="79" t="s">
        <v>107</v>
      </c>
      <c r="H67" s="81">
        <v>12</v>
      </c>
      <c r="I67" s="82" t="s">
        <v>171</v>
      </c>
      <c r="J67" s="83"/>
      <c r="K67" s="84">
        <v>117</v>
      </c>
      <c r="L67" s="85">
        <f>SUM(M67:U67)</f>
        <v>0</v>
      </c>
      <c r="M67" s="86"/>
      <c r="N67" s="87"/>
      <c r="O67" s="88"/>
      <c r="P67" s="89"/>
      <c r="Q67" s="90"/>
      <c r="R67" s="91"/>
      <c r="S67" s="92"/>
      <c r="T67" s="93"/>
      <c r="U67" s="94"/>
      <c r="V67" s="85">
        <f>L67*H67</f>
        <v>0</v>
      </c>
      <c r="W67" s="95">
        <f>L67*K67</f>
        <v>0</v>
      </c>
      <c r="X67" s="96">
        <v>4.08</v>
      </c>
      <c r="Y67" s="97">
        <f>X67*L67</f>
        <v>0</v>
      </c>
      <c r="Z67" s="195" t="s">
        <v>172</v>
      </c>
      <c r="AA67" s="196" t="s">
        <v>173</v>
      </c>
      <c r="AB67" s="197"/>
      <c r="AC67" s="198"/>
      <c r="AD67" s="66"/>
      <c r="AE67" s="16"/>
    </row>
    <row r="68" spans="1:31" ht="12" customHeight="1">
      <c r="A68" s="67">
        <f t="shared" si="0"/>
        <v>0</v>
      </c>
      <c r="B68" s="102"/>
      <c r="C68" s="103"/>
      <c r="D68" s="103"/>
      <c r="E68" s="103"/>
      <c r="F68" s="103"/>
      <c r="G68" s="103"/>
      <c r="H68" s="104"/>
      <c r="I68" s="104"/>
      <c r="J68" s="105"/>
      <c r="K68" s="106"/>
      <c r="L68" s="107"/>
      <c r="M68" s="108"/>
      <c r="N68" s="108"/>
      <c r="O68" s="109"/>
      <c r="P68" s="108"/>
      <c r="Q68" s="108"/>
      <c r="R68" s="108"/>
      <c r="S68" s="108"/>
      <c r="T68" s="108"/>
      <c r="U68" s="109"/>
      <c r="V68" s="107"/>
      <c r="W68" s="110"/>
      <c r="X68" s="111"/>
      <c r="Y68" s="112"/>
      <c r="Z68" s="199" t="s">
        <v>174</v>
      </c>
      <c r="AA68" s="200" t="s">
        <v>175</v>
      </c>
      <c r="AB68" s="201"/>
      <c r="AC68" s="202"/>
      <c r="AD68" s="66"/>
      <c r="AE68" s="16"/>
    </row>
    <row r="69" spans="1:31" ht="12.75" customHeight="1">
      <c r="A69" s="78">
        <f t="shared" si="0"/>
        <v>0</v>
      </c>
      <c r="B69" s="79" t="s">
        <v>176</v>
      </c>
      <c r="C69" s="79" t="s">
        <v>77</v>
      </c>
      <c r="D69" s="80">
        <v>1</v>
      </c>
      <c r="E69" s="79" t="s">
        <v>75</v>
      </c>
      <c r="F69" s="79" t="s">
        <v>177</v>
      </c>
      <c r="G69" s="79" t="s">
        <v>87</v>
      </c>
      <c r="H69" s="81">
        <v>10</v>
      </c>
      <c r="I69" s="82" t="s">
        <v>178</v>
      </c>
      <c r="J69" s="83"/>
      <c r="K69" s="84">
        <v>112</v>
      </c>
      <c r="L69" s="85">
        <f>SUM(M69:U69)</f>
        <v>0</v>
      </c>
      <c r="M69" s="86"/>
      <c r="N69" s="87"/>
      <c r="O69" s="88"/>
      <c r="P69" s="89"/>
      <c r="Q69" s="90"/>
      <c r="R69" s="91"/>
      <c r="S69" s="92"/>
      <c r="T69" s="93"/>
      <c r="U69" s="94"/>
      <c r="V69" s="85">
        <f>L69*H69</f>
        <v>0</v>
      </c>
      <c r="W69" s="95">
        <f>L69*K69</f>
        <v>0</v>
      </c>
      <c r="X69" s="117">
        <v>4.53</v>
      </c>
      <c r="Y69" s="118">
        <f>X69*L69</f>
        <v>0</v>
      </c>
      <c r="Z69" s="203" t="s">
        <v>179</v>
      </c>
      <c r="AA69" s="204" t="s">
        <v>180</v>
      </c>
      <c r="AB69" s="205"/>
      <c r="AC69" s="206"/>
      <c r="AD69" s="66"/>
      <c r="AE69" s="16"/>
    </row>
    <row r="70" spans="1:31" ht="12.75" customHeight="1">
      <c r="A70" s="78">
        <f t="shared" si="0"/>
        <v>0</v>
      </c>
      <c r="B70" s="79" t="s">
        <v>181</v>
      </c>
      <c r="C70" s="79" t="s">
        <v>77</v>
      </c>
      <c r="D70" s="80">
        <v>1</v>
      </c>
      <c r="E70" s="79" t="s">
        <v>75</v>
      </c>
      <c r="F70" s="79" t="s">
        <v>177</v>
      </c>
      <c r="G70" s="79" t="s">
        <v>87</v>
      </c>
      <c r="H70" s="81">
        <v>5</v>
      </c>
      <c r="I70" s="82" t="s">
        <v>182</v>
      </c>
      <c r="J70" s="83"/>
      <c r="K70" s="84">
        <v>112</v>
      </c>
      <c r="L70" s="85">
        <f>SUM(M70:U70)</f>
        <v>0</v>
      </c>
      <c r="M70" s="86"/>
      <c r="N70" s="87"/>
      <c r="O70" s="88"/>
      <c r="P70" s="89"/>
      <c r="Q70" s="90"/>
      <c r="R70" s="91"/>
      <c r="S70" s="92"/>
      <c r="T70" s="93"/>
      <c r="U70" s="94"/>
      <c r="V70" s="85">
        <f>L70*H70</f>
        <v>0</v>
      </c>
      <c r="W70" s="95">
        <f>L70*K70</f>
        <v>0</v>
      </c>
      <c r="X70" s="123">
        <v>5.14</v>
      </c>
      <c r="Y70" s="124">
        <f>X70*L70</f>
        <v>0</v>
      </c>
      <c r="Z70" s="207"/>
      <c r="AA70" s="208"/>
      <c r="AB70" s="13"/>
      <c r="AC70" s="29"/>
      <c r="AD70" s="66"/>
      <c r="AE70" s="16"/>
    </row>
    <row r="71" spans="1:31" ht="12.75" customHeight="1">
      <c r="A71" s="78">
        <f t="shared" si="0"/>
        <v>0</v>
      </c>
      <c r="B71" s="79" t="s">
        <v>183</v>
      </c>
      <c r="C71" s="79" t="s">
        <v>77</v>
      </c>
      <c r="D71" s="80">
        <v>1</v>
      </c>
      <c r="E71" s="79" t="s">
        <v>75</v>
      </c>
      <c r="F71" s="79" t="s">
        <v>177</v>
      </c>
      <c r="G71" s="79" t="s">
        <v>87</v>
      </c>
      <c r="H71" s="81">
        <v>5</v>
      </c>
      <c r="I71" s="82" t="s">
        <v>184</v>
      </c>
      <c r="J71" s="83"/>
      <c r="K71" s="84">
        <v>95</v>
      </c>
      <c r="L71" s="85">
        <f>SUM(M71:U71)</f>
        <v>0</v>
      </c>
      <c r="M71" s="86"/>
      <c r="N71" s="87"/>
      <c r="O71" s="88"/>
      <c r="P71" s="89"/>
      <c r="Q71" s="90"/>
      <c r="R71" s="91"/>
      <c r="S71" s="92"/>
      <c r="T71" s="93"/>
      <c r="U71" s="94"/>
      <c r="V71" s="85">
        <f>L71*H71</f>
        <v>0</v>
      </c>
      <c r="W71" s="95">
        <f>L71*K71</f>
        <v>0</v>
      </c>
      <c r="X71" s="123">
        <v>4</v>
      </c>
      <c r="Y71" s="124">
        <f>X71*L71</f>
        <v>0</v>
      </c>
      <c r="Z71" s="98" t="s">
        <v>185</v>
      </c>
      <c r="AA71" s="169"/>
      <c r="AB71" s="100"/>
      <c r="AC71" s="101"/>
      <c r="AD71" s="66"/>
      <c r="AE71" s="16"/>
    </row>
    <row r="72" spans="1:31" ht="12.75" customHeight="1">
      <c r="A72" s="67">
        <f t="shared" si="0"/>
        <v>0</v>
      </c>
      <c r="B72" s="68" t="s">
        <v>186</v>
      </c>
      <c r="C72" s="68" t="str">
        <f>B72</f>
        <v>Haptic - Alex Puccio - Pinch</v>
      </c>
      <c r="D72" s="69"/>
      <c r="E72" s="68" t="s">
        <v>75</v>
      </c>
      <c r="F72" s="69"/>
      <c r="G72" s="69"/>
      <c r="H72" s="69"/>
      <c r="I72" s="69"/>
      <c r="J72" s="69"/>
      <c r="K72" s="20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210"/>
      <c r="X72" s="72"/>
      <c r="Y72" s="73"/>
      <c r="Z72" s="211" t="s">
        <v>187</v>
      </c>
      <c r="AA72" s="212" t="s">
        <v>188</v>
      </c>
      <c r="AB72" s="213"/>
      <c r="AC72" s="214"/>
      <c r="AD72" s="66"/>
      <c r="AE72" s="16"/>
    </row>
    <row r="73" spans="1:31" ht="12.75" customHeight="1">
      <c r="A73" s="78">
        <f t="shared" si="0"/>
        <v>0</v>
      </c>
      <c r="B73" s="79" t="s">
        <v>189</v>
      </c>
      <c r="C73" s="79" t="s">
        <v>190</v>
      </c>
      <c r="D73" s="80">
        <v>7</v>
      </c>
      <c r="E73" s="79" t="s">
        <v>75</v>
      </c>
      <c r="F73" s="79" t="s">
        <v>86</v>
      </c>
      <c r="G73" s="79" t="s">
        <v>87</v>
      </c>
      <c r="H73" s="81">
        <v>4</v>
      </c>
      <c r="I73" s="82" t="s">
        <v>191</v>
      </c>
      <c r="J73" s="83"/>
      <c r="K73" s="84">
        <v>412</v>
      </c>
      <c r="L73" s="85">
        <f>SUM(M73:U73)</f>
        <v>0</v>
      </c>
      <c r="M73" s="86"/>
      <c r="N73" s="87"/>
      <c r="O73" s="88"/>
      <c r="P73" s="89"/>
      <c r="Q73" s="90"/>
      <c r="R73" s="91"/>
      <c r="S73" s="92"/>
      <c r="T73" s="93"/>
      <c r="U73" s="94"/>
      <c r="V73" s="85">
        <f>L73*H73</f>
        <v>0</v>
      </c>
      <c r="W73" s="95">
        <f>L73*K73</f>
        <v>0</v>
      </c>
      <c r="X73" s="123">
        <v>25.86</v>
      </c>
      <c r="Y73" s="124">
        <f>X73*L73</f>
        <v>0</v>
      </c>
      <c r="Z73" s="215" t="s">
        <v>192</v>
      </c>
      <c r="AA73" s="216" t="s">
        <v>193</v>
      </c>
      <c r="AB73" s="217"/>
      <c r="AC73" s="218"/>
      <c r="AD73" s="66"/>
      <c r="AE73" s="16"/>
    </row>
    <row r="74" spans="1:31" ht="12.75" customHeight="1">
      <c r="A74" s="78">
        <f t="shared" si="0"/>
        <v>0</v>
      </c>
      <c r="B74" s="79" t="s">
        <v>194</v>
      </c>
      <c r="C74" s="79" t="s">
        <v>190</v>
      </c>
      <c r="D74" s="80">
        <v>7</v>
      </c>
      <c r="E74" s="79" t="s">
        <v>75</v>
      </c>
      <c r="F74" s="79" t="s">
        <v>86</v>
      </c>
      <c r="G74" s="79" t="s">
        <v>87</v>
      </c>
      <c r="H74" s="81">
        <v>4</v>
      </c>
      <c r="I74" s="82" t="s">
        <v>195</v>
      </c>
      <c r="J74" s="83"/>
      <c r="K74" s="84">
        <v>434</v>
      </c>
      <c r="L74" s="85">
        <f>SUM(M74:U74)</f>
        <v>0</v>
      </c>
      <c r="M74" s="86"/>
      <c r="N74" s="87"/>
      <c r="O74" s="88"/>
      <c r="P74" s="89"/>
      <c r="Q74" s="90"/>
      <c r="R74" s="91"/>
      <c r="S74" s="92"/>
      <c r="T74" s="93"/>
      <c r="U74" s="94"/>
      <c r="V74" s="85">
        <f>L74*H74</f>
        <v>0</v>
      </c>
      <c r="W74" s="95">
        <f>L74*K74</f>
        <v>0</v>
      </c>
      <c r="X74" s="123">
        <v>28.25</v>
      </c>
      <c r="Y74" s="124">
        <f>X74*L74</f>
        <v>0</v>
      </c>
      <c r="Z74" s="219" t="s">
        <v>196</v>
      </c>
      <c r="AA74" s="220" t="s">
        <v>193</v>
      </c>
      <c r="AB74" s="221"/>
      <c r="AC74" s="222"/>
      <c r="AD74" s="66"/>
      <c r="AE74" s="16"/>
    </row>
    <row r="75" spans="1:31" ht="12.75" customHeight="1">
      <c r="A75" s="67">
        <f t="shared" si="0"/>
        <v>0</v>
      </c>
      <c r="B75" s="223" t="s">
        <v>197</v>
      </c>
      <c r="C75" s="224" t="str">
        <f>B75</f>
        <v>Haptic - Granite</v>
      </c>
      <c r="D75" s="225"/>
      <c r="E75" s="224" t="s">
        <v>75</v>
      </c>
      <c r="F75" s="225"/>
      <c r="G75" s="225"/>
      <c r="H75" s="225"/>
      <c r="I75" s="225"/>
      <c r="J75" s="226"/>
      <c r="K75" s="227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8"/>
      <c r="X75" s="72"/>
      <c r="Y75" s="73"/>
      <c r="Z75" s="229" t="s">
        <v>198</v>
      </c>
      <c r="AA75" s="230" t="s">
        <v>193</v>
      </c>
      <c r="AB75" s="231"/>
      <c r="AC75" s="232"/>
      <c r="AD75" s="66"/>
      <c r="AE75" s="16"/>
    </row>
    <row r="76" spans="1:31" ht="12.75" customHeight="1">
      <c r="A76" s="78">
        <f t="shared" si="0"/>
        <v>0</v>
      </c>
      <c r="B76" s="79" t="s">
        <v>199</v>
      </c>
      <c r="C76" s="79" t="s">
        <v>200</v>
      </c>
      <c r="D76" s="80">
        <v>8</v>
      </c>
      <c r="E76" s="79" t="s">
        <v>75</v>
      </c>
      <c r="F76" s="79" t="s">
        <v>201</v>
      </c>
      <c r="G76" s="79" t="s">
        <v>79</v>
      </c>
      <c r="H76" s="81">
        <v>2</v>
      </c>
      <c r="I76" s="82" t="s">
        <v>202</v>
      </c>
      <c r="J76" s="83"/>
      <c r="K76" s="84">
        <v>478</v>
      </c>
      <c r="L76" s="85">
        <f t="shared" ref="L76:L82" si="9">SUM(M76:U76)</f>
        <v>0</v>
      </c>
      <c r="M76" s="86"/>
      <c r="N76" s="87"/>
      <c r="O76" s="88"/>
      <c r="P76" s="89"/>
      <c r="Q76" s="90"/>
      <c r="R76" s="91"/>
      <c r="S76" s="92"/>
      <c r="T76" s="93"/>
      <c r="U76" s="94"/>
      <c r="V76" s="85">
        <f t="shared" ref="V76:V82" si="10">L76*H76</f>
        <v>0</v>
      </c>
      <c r="W76" s="95">
        <f t="shared" ref="W76:W82" si="11">L76*K76</f>
        <v>0</v>
      </c>
      <c r="X76" s="123">
        <v>29.84</v>
      </c>
      <c r="Y76" s="124">
        <f t="shared" ref="Y76:Y82" si="12">X76*L76</f>
        <v>0</v>
      </c>
      <c r="Z76" s="233" t="s">
        <v>203</v>
      </c>
      <c r="AA76" s="234" t="s">
        <v>204</v>
      </c>
      <c r="AB76" s="235"/>
      <c r="AC76" s="236"/>
      <c r="AD76" s="66"/>
      <c r="AE76" s="16"/>
    </row>
    <row r="77" spans="1:31" ht="12.75" customHeight="1">
      <c r="A77" s="78">
        <f t="shared" si="0"/>
        <v>0</v>
      </c>
      <c r="B77" s="237" t="s">
        <v>205</v>
      </c>
      <c r="C77" s="237" t="s">
        <v>200</v>
      </c>
      <c r="D77" s="238">
        <v>8</v>
      </c>
      <c r="E77" s="237" t="s">
        <v>75</v>
      </c>
      <c r="F77" s="237" t="s">
        <v>201</v>
      </c>
      <c r="G77" s="237" t="s">
        <v>107</v>
      </c>
      <c r="H77" s="239">
        <v>1</v>
      </c>
      <c r="I77" s="240" t="s">
        <v>206</v>
      </c>
      <c r="J77" s="241"/>
      <c r="K77" s="242">
        <v>212</v>
      </c>
      <c r="L77" s="243">
        <f t="shared" si="9"/>
        <v>0</v>
      </c>
      <c r="M77" s="244"/>
      <c r="N77" s="244"/>
      <c r="O77" s="245"/>
      <c r="P77" s="244"/>
      <c r="Q77" s="244"/>
      <c r="R77" s="244"/>
      <c r="S77" s="244"/>
      <c r="T77" s="244"/>
      <c r="U77" s="244"/>
      <c r="V77" s="243">
        <f t="shared" si="10"/>
        <v>0</v>
      </c>
      <c r="W77" s="95">
        <f t="shared" si="11"/>
        <v>0</v>
      </c>
      <c r="X77" s="246">
        <v>11.34</v>
      </c>
      <c r="Y77" s="247">
        <f t="shared" si="12"/>
        <v>0</v>
      </c>
      <c r="Z77" s="248" t="s">
        <v>207</v>
      </c>
      <c r="AA77" s="249" t="s">
        <v>208</v>
      </c>
      <c r="AB77" s="250"/>
      <c r="AC77" s="251"/>
      <c r="AD77" s="66"/>
      <c r="AE77" s="16"/>
    </row>
    <row r="78" spans="1:31" ht="12.75" customHeight="1">
      <c r="A78" s="78">
        <f t="shared" si="0"/>
        <v>0</v>
      </c>
      <c r="B78" s="237" t="s">
        <v>209</v>
      </c>
      <c r="C78" s="237" t="s">
        <v>200</v>
      </c>
      <c r="D78" s="238">
        <v>8</v>
      </c>
      <c r="E78" s="237" t="s">
        <v>75</v>
      </c>
      <c r="F78" s="237" t="s">
        <v>201</v>
      </c>
      <c r="G78" s="237" t="s">
        <v>87</v>
      </c>
      <c r="H78" s="239">
        <v>1</v>
      </c>
      <c r="I78" s="240" t="s">
        <v>210</v>
      </c>
      <c r="J78" s="241"/>
      <c r="K78" s="242">
        <v>312</v>
      </c>
      <c r="L78" s="243">
        <f t="shared" si="9"/>
        <v>0</v>
      </c>
      <c r="M78" s="244"/>
      <c r="N78" s="244"/>
      <c r="O78" s="245"/>
      <c r="P78" s="244"/>
      <c r="Q78" s="244"/>
      <c r="R78" s="244"/>
      <c r="S78" s="244"/>
      <c r="T78" s="244"/>
      <c r="U78" s="244"/>
      <c r="V78" s="243">
        <f t="shared" si="10"/>
        <v>0</v>
      </c>
      <c r="W78" s="95">
        <f t="shared" si="11"/>
        <v>0</v>
      </c>
      <c r="X78" s="246">
        <v>18.5</v>
      </c>
      <c r="Y78" s="247">
        <f t="shared" si="12"/>
        <v>0</v>
      </c>
      <c r="Z78" s="252" t="s">
        <v>211</v>
      </c>
      <c r="AA78" s="253" t="s">
        <v>212</v>
      </c>
      <c r="AB78" s="254"/>
      <c r="AC78" s="255"/>
      <c r="AD78" s="66"/>
      <c r="AE78" s="16"/>
    </row>
    <row r="79" spans="1:31" ht="12.75" customHeight="1">
      <c r="A79" s="78">
        <f t="shared" si="0"/>
        <v>0</v>
      </c>
      <c r="B79" s="79" t="s">
        <v>213</v>
      </c>
      <c r="C79" s="79" t="s">
        <v>200</v>
      </c>
      <c r="D79" s="80">
        <v>8</v>
      </c>
      <c r="E79" s="79" t="s">
        <v>75</v>
      </c>
      <c r="F79" s="79" t="s">
        <v>201</v>
      </c>
      <c r="G79" s="79" t="s">
        <v>87</v>
      </c>
      <c r="H79" s="81">
        <v>3</v>
      </c>
      <c r="I79" s="82" t="s">
        <v>214</v>
      </c>
      <c r="J79" s="83"/>
      <c r="K79" s="84">
        <v>400</v>
      </c>
      <c r="L79" s="85">
        <f t="shared" si="9"/>
        <v>0</v>
      </c>
      <c r="M79" s="86"/>
      <c r="N79" s="87"/>
      <c r="O79" s="88"/>
      <c r="P79" s="89"/>
      <c r="Q79" s="90"/>
      <c r="R79" s="91"/>
      <c r="S79" s="92"/>
      <c r="T79" s="93"/>
      <c r="U79" s="94"/>
      <c r="V79" s="85">
        <f t="shared" si="10"/>
        <v>0</v>
      </c>
      <c r="W79" s="95">
        <f t="shared" si="11"/>
        <v>0</v>
      </c>
      <c r="X79" s="123">
        <v>27.1</v>
      </c>
      <c r="Y79" s="124">
        <f t="shared" si="12"/>
        <v>0</v>
      </c>
      <c r="Z79" s="66"/>
      <c r="AA79" s="13"/>
      <c r="AB79" s="13"/>
      <c r="AC79" s="29"/>
      <c r="AD79" s="66"/>
      <c r="AE79" s="16"/>
    </row>
    <row r="80" spans="1:31" ht="12.75" customHeight="1">
      <c r="A80" s="78">
        <f t="shared" si="0"/>
        <v>0</v>
      </c>
      <c r="B80" s="237" t="s">
        <v>215</v>
      </c>
      <c r="C80" s="237" t="s">
        <v>200</v>
      </c>
      <c r="D80" s="238">
        <v>8</v>
      </c>
      <c r="E80" s="237" t="s">
        <v>75</v>
      </c>
      <c r="F80" s="237" t="s">
        <v>201</v>
      </c>
      <c r="G80" s="237" t="s">
        <v>87</v>
      </c>
      <c r="H80" s="239">
        <v>1</v>
      </c>
      <c r="I80" s="240" t="s">
        <v>216</v>
      </c>
      <c r="J80" s="241"/>
      <c r="K80" s="242">
        <v>123</v>
      </c>
      <c r="L80" s="243">
        <f t="shared" si="9"/>
        <v>0</v>
      </c>
      <c r="M80" s="244"/>
      <c r="N80" s="244"/>
      <c r="O80" s="245"/>
      <c r="P80" s="244"/>
      <c r="Q80" s="244"/>
      <c r="R80" s="244"/>
      <c r="S80" s="244"/>
      <c r="T80" s="244"/>
      <c r="U80" s="244"/>
      <c r="V80" s="243">
        <f t="shared" si="10"/>
        <v>0</v>
      </c>
      <c r="W80" s="95">
        <f t="shared" si="11"/>
        <v>0</v>
      </c>
      <c r="X80" s="246">
        <v>6.46</v>
      </c>
      <c r="Y80" s="247">
        <f t="shared" si="12"/>
        <v>0</v>
      </c>
      <c r="Z80" s="256" t="s">
        <v>217</v>
      </c>
      <c r="AA80" s="257"/>
      <c r="AB80" s="257"/>
      <c r="AC80" s="258"/>
      <c r="AD80" s="66"/>
      <c r="AE80" s="16"/>
    </row>
    <row r="81" spans="1:31" ht="12.75" customHeight="1">
      <c r="A81" s="78">
        <f t="shared" si="0"/>
        <v>0</v>
      </c>
      <c r="B81" s="237" t="s">
        <v>218</v>
      </c>
      <c r="C81" s="237" t="s">
        <v>200</v>
      </c>
      <c r="D81" s="238">
        <v>8</v>
      </c>
      <c r="E81" s="237" t="s">
        <v>75</v>
      </c>
      <c r="F81" s="237" t="s">
        <v>201</v>
      </c>
      <c r="G81" s="237" t="s">
        <v>87</v>
      </c>
      <c r="H81" s="239">
        <v>1</v>
      </c>
      <c r="I81" s="240" t="s">
        <v>219</v>
      </c>
      <c r="J81" s="241"/>
      <c r="K81" s="242">
        <v>150</v>
      </c>
      <c r="L81" s="243">
        <f t="shared" si="9"/>
        <v>0</v>
      </c>
      <c r="M81" s="244"/>
      <c r="N81" s="244"/>
      <c r="O81" s="245"/>
      <c r="P81" s="244"/>
      <c r="Q81" s="244"/>
      <c r="R81" s="244"/>
      <c r="S81" s="244"/>
      <c r="T81" s="244"/>
      <c r="U81" s="244"/>
      <c r="V81" s="243">
        <f t="shared" si="10"/>
        <v>0</v>
      </c>
      <c r="W81" s="95">
        <f t="shared" si="11"/>
        <v>0</v>
      </c>
      <c r="X81" s="246">
        <v>8.67</v>
      </c>
      <c r="Y81" s="247">
        <f t="shared" si="12"/>
        <v>0</v>
      </c>
      <c r="Z81" s="66"/>
      <c r="AA81" s="13"/>
      <c r="AB81" s="13"/>
      <c r="AC81" s="13"/>
      <c r="AD81" s="13"/>
      <c r="AE81" s="16"/>
    </row>
    <row r="82" spans="1:31" ht="12.75" customHeight="1">
      <c r="A82" s="78">
        <f t="shared" si="0"/>
        <v>0</v>
      </c>
      <c r="B82" s="237" t="s">
        <v>220</v>
      </c>
      <c r="C82" s="237" t="s">
        <v>200</v>
      </c>
      <c r="D82" s="238">
        <v>8</v>
      </c>
      <c r="E82" s="237" t="s">
        <v>75</v>
      </c>
      <c r="F82" s="237" t="s">
        <v>201</v>
      </c>
      <c r="G82" s="237" t="s">
        <v>87</v>
      </c>
      <c r="H82" s="239">
        <v>1</v>
      </c>
      <c r="I82" s="240" t="s">
        <v>221</v>
      </c>
      <c r="J82" s="241"/>
      <c r="K82" s="242">
        <v>189</v>
      </c>
      <c r="L82" s="243">
        <f t="shared" si="9"/>
        <v>0</v>
      </c>
      <c r="M82" s="244"/>
      <c r="N82" s="244"/>
      <c r="O82" s="245"/>
      <c r="P82" s="244"/>
      <c r="Q82" s="244"/>
      <c r="R82" s="244"/>
      <c r="S82" s="244"/>
      <c r="T82" s="244"/>
      <c r="U82" s="244"/>
      <c r="V82" s="243">
        <f t="shared" si="10"/>
        <v>0</v>
      </c>
      <c r="W82" s="95">
        <f t="shared" si="11"/>
        <v>0</v>
      </c>
      <c r="X82" s="259">
        <v>11.88</v>
      </c>
      <c r="Y82" s="260">
        <f t="shared" si="12"/>
        <v>0</v>
      </c>
      <c r="Z82" s="66"/>
      <c r="AA82" s="13"/>
      <c r="AB82" s="13"/>
      <c r="AC82" s="13"/>
      <c r="AD82" s="13"/>
      <c r="AE82" s="16"/>
    </row>
    <row r="83" spans="1:31" ht="12" customHeight="1">
      <c r="A83" s="67">
        <f t="shared" si="0"/>
        <v>0</v>
      </c>
      <c r="B83" s="102"/>
      <c r="C83" s="103"/>
      <c r="D83" s="103"/>
      <c r="E83" s="103"/>
      <c r="F83" s="103"/>
      <c r="G83" s="103"/>
      <c r="H83" s="104"/>
      <c r="I83" s="104"/>
      <c r="J83" s="105"/>
      <c r="K83" s="106"/>
      <c r="L83" s="107"/>
      <c r="M83" s="108"/>
      <c r="N83" s="108"/>
      <c r="O83" s="109"/>
      <c r="P83" s="108"/>
      <c r="Q83" s="108"/>
      <c r="R83" s="108"/>
      <c r="S83" s="108"/>
      <c r="T83" s="108"/>
      <c r="U83" s="109"/>
      <c r="V83" s="107"/>
      <c r="W83" s="110"/>
      <c r="X83" s="111"/>
      <c r="Y83" s="112"/>
      <c r="Z83" s="66"/>
      <c r="AA83" s="13"/>
      <c r="AB83" s="13"/>
      <c r="AC83" s="13"/>
      <c r="AD83" s="13"/>
      <c r="AE83" s="16"/>
    </row>
    <row r="84" spans="1:31" ht="12.75" customHeight="1">
      <c r="A84" s="78">
        <f t="shared" si="0"/>
        <v>0</v>
      </c>
      <c r="B84" s="79" t="s">
        <v>222</v>
      </c>
      <c r="C84" s="79" t="s">
        <v>200</v>
      </c>
      <c r="D84" s="80">
        <v>7</v>
      </c>
      <c r="E84" s="79" t="s">
        <v>75</v>
      </c>
      <c r="F84" s="79" t="s">
        <v>106</v>
      </c>
      <c r="G84" s="79" t="s">
        <v>79</v>
      </c>
      <c r="H84" s="81">
        <v>4</v>
      </c>
      <c r="I84" s="82" t="s">
        <v>223</v>
      </c>
      <c r="J84" s="83"/>
      <c r="K84" s="84">
        <v>184</v>
      </c>
      <c r="L84" s="85">
        <f>SUM(M84:U84)</f>
        <v>0</v>
      </c>
      <c r="M84" s="86"/>
      <c r="N84" s="87"/>
      <c r="O84" s="88"/>
      <c r="P84" s="89"/>
      <c r="Q84" s="90"/>
      <c r="R84" s="91"/>
      <c r="S84" s="92"/>
      <c r="T84" s="93"/>
      <c r="U84" s="94"/>
      <c r="V84" s="85">
        <f>L84*H84</f>
        <v>0</v>
      </c>
      <c r="W84" s="95">
        <f>L84*K84</f>
        <v>0</v>
      </c>
      <c r="X84" s="117">
        <v>10.02</v>
      </c>
      <c r="Y84" s="118">
        <f>X84*L84</f>
        <v>0</v>
      </c>
      <c r="Z84" s="66"/>
      <c r="AA84" s="13"/>
      <c r="AB84" s="13"/>
      <c r="AC84" s="13"/>
      <c r="AD84" s="13"/>
      <c r="AE84" s="16"/>
    </row>
    <row r="85" spans="1:31" ht="12.75" customHeight="1">
      <c r="A85" s="78">
        <f t="shared" si="0"/>
        <v>0</v>
      </c>
      <c r="B85" s="79" t="s">
        <v>224</v>
      </c>
      <c r="C85" s="79" t="s">
        <v>200</v>
      </c>
      <c r="D85" s="80">
        <v>7</v>
      </c>
      <c r="E85" s="79" t="s">
        <v>75</v>
      </c>
      <c r="F85" s="79" t="s">
        <v>86</v>
      </c>
      <c r="G85" s="79" t="s">
        <v>87</v>
      </c>
      <c r="H85" s="81">
        <v>4</v>
      </c>
      <c r="I85" s="82" t="s">
        <v>225</v>
      </c>
      <c r="J85" s="83"/>
      <c r="K85" s="84">
        <v>223</v>
      </c>
      <c r="L85" s="85">
        <f>SUM(M85:U85)</f>
        <v>0</v>
      </c>
      <c r="M85" s="86"/>
      <c r="N85" s="87"/>
      <c r="O85" s="88"/>
      <c r="P85" s="89"/>
      <c r="Q85" s="90"/>
      <c r="R85" s="91"/>
      <c r="S85" s="92"/>
      <c r="T85" s="93"/>
      <c r="U85" s="94"/>
      <c r="V85" s="85">
        <f>L85*H85</f>
        <v>0</v>
      </c>
      <c r="W85" s="95">
        <f>L85*K85</f>
        <v>0</v>
      </c>
      <c r="X85" s="96">
        <v>13.29</v>
      </c>
      <c r="Y85" s="97">
        <f>X85*L85</f>
        <v>0</v>
      </c>
      <c r="Z85" s="66"/>
      <c r="AA85" s="13"/>
      <c r="AB85" s="13"/>
      <c r="AC85" s="13"/>
      <c r="AD85" s="13"/>
      <c r="AE85" s="16"/>
    </row>
    <row r="86" spans="1:31" ht="12" customHeight="1">
      <c r="A86" s="67">
        <f t="shared" si="0"/>
        <v>0</v>
      </c>
      <c r="B86" s="102"/>
      <c r="C86" s="103"/>
      <c r="D86" s="103"/>
      <c r="E86" s="103"/>
      <c r="F86" s="103"/>
      <c r="G86" s="103"/>
      <c r="H86" s="104"/>
      <c r="I86" s="104"/>
      <c r="J86" s="105"/>
      <c r="K86" s="106"/>
      <c r="L86" s="107"/>
      <c r="M86" s="108"/>
      <c r="N86" s="108"/>
      <c r="O86" s="109"/>
      <c r="P86" s="108"/>
      <c r="Q86" s="108"/>
      <c r="R86" s="108"/>
      <c r="S86" s="108"/>
      <c r="T86" s="108"/>
      <c r="U86" s="109"/>
      <c r="V86" s="107"/>
      <c r="W86" s="110"/>
      <c r="X86" s="111"/>
      <c r="Y86" s="112"/>
      <c r="Z86" s="66"/>
      <c r="AA86" s="13"/>
      <c r="AB86" s="13"/>
      <c r="AC86" s="13"/>
      <c r="AD86" s="13"/>
      <c r="AE86" s="16"/>
    </row>
    <row r="87" spans="1:31" ht="12.75" customHeight="1">
      <c r="A87" s="78">
        <f t="shared" si="0"/>
        <v>0</v>
      </c>
      <c r="B87" s="79" t="s">
        <v>226</v>
      </c>
      <c r="C87" s="79" t="s">
        <v>200</v>
      </c>
      <c r="D87" s="80">
        <v>6</v>
      </c>
      <c r="E87" s="79" t="s">
        <v>75</v>
      </c>
      <c r="F87" s="79" t="s">
        <v>86</v>
      </c>
      <c r="G87" s="79" t="s">
        <v>107</v>
      </c>
      <c r="H87" s="81">
        <v>5</v>
      </c>
      <c r="I87" s="82" t="s">
        <v>227</v>
      </c>
      <c r="J87" s="83"/>
      <c r="K87" s="84">
        <v>167</v>
      </c>
      <c r="L87" s="85">
        <f>SUM(M87:U87)</f>
        <v>0</v>
      </c>
      <c r="M87" s="86"/>
      <c r="N87" s="87"/>
      <c r="O87" s="88"/>
      <c r="P87" s="89"/>
      <c r="Q87" s="90"/>
      <c r="R87" s="91"/>
      <c r="S87" s="92"/>
      <c r="T87" s="93"/>
      <c r="U87" s="94"/>
      <c r="V87" s="85">
        <f>L87*H87</f>
        <v>0</v>
      </c>
      <c r="W87" s="95">
        <f>L87*K87</f>
        <v>0</v>
      </c>
      <c r="X87" s="117">
        <v>8.51</v>
      </c>
      <c r="Y87" s="118">
        <f>X87*L87</f>
        <v>0</v>
      </c>
      <c r="Z87" s="66"/>
      <c r="AA87" s="13"/>
      <c r="AB87" s="13"/>
      <c r="AC87" s="13"/>
      <c r="AD87" s="13"/>
      <c r="AE87" s="16"/>
    </row>
    <row r="88" spans="1:31" ht="12.75" customHeight="1">
      <c r="A88" s="78">
        <f t="shared" si="0"/>
        <v>0</v>
      </c>
      <c r="B88" s="79" t="s">
        <v>228</v>
      </c>
      <c r="C88" s="79" t="s">
        <v>200</v>
      </c>
      <c r="D88" s="80">
        <v>6</v>
      </c>
      <c r="E88" s="79" t="s">
        <v>75</v>
      </c>
      <c r="F88" s="79" t="s">
        <v>130</v>
      </c>
      <c r="G88" s="79" t="s">
        <v>79</v>
      </c>
      <c r="H88" s="81">
        <v>5</v>
      </c>
      <c r="I88" s="82" t="s">
        <v>229</v>
      </c>
      <c r="J88" s="83"/>
      <c r="K88" s="84">
        <v>200</v>
      </c>
      <c r="L88" s="85">
        <f>SUM(M88:U88)</f>
        <v>0</v>
      </c>
      <c r="M88" s="86"/>
      <c r="N88" s="87"/>
      <c r="O88" s="88"/>
      <c r="P88" s="89"/>
      <c r="Q88" s="90"/>
      <c r="R88" s="91"/>
      <c r="S88" s="92"/>
      <c r="T88" s="93"/>
      <c r="U88" s="94"/>
      <c r="V88" s="85">
        <f>L88*H88</f>
        <v>0</v>
      </c>
      <c r="W88" s="95">
        <f>L88*K88</f>
        <v>0</v>
      </c>
      <c r="X88" s="123">
        <v>10.87</v>
      </c>
      <c r="Y88" s="124">
        <f>X88*L88</f>
        <v>0</v>
      </c>
      <c r="Z88" s="66"/>
      <c r="AA88" s="13"/>
      <c r="AB88" s="13"/>
      <c r="AC88" s="13"/>
      <c r="AD88" s="13"/>
      <c r="AE88" s="16"/>
    </row>
    <row r="89" spans="1:31" ht="12.75" customHeight="1">
      <c r="A89" s="78">
        <f t="shared" si="0"/>
        <v>0</v>
      </c>
      <c r="B89" s="79" t="s">
        <v>230</v>
      </c>
      <c r="C89" s="79" t="s">
        <v>200</v>
      </c>
      <c r="D89" s="80">
        <v>6</v>
      </c>
      <c r="E89" s="79" t="s">
        <v>75</v>
      </c>
      <c r="F89" s="79" t="s">
        <v>106</v>
      </c>
      <c r="G89" s="79" t="s">
        <v>107</v>
      </c>
      <c r="H89" s="81">
        <v>5</v>
      </c>
      <c r="I89" s="82" t="s">
        <v>231</v>
      </c>
      <c r="J89" s="83"/>
      <c r="K89" s="84">
        <v>173</v>
      </c>
      <c r="L89" s="85">
        <f>SUM(M89:U89)</f>
        <v>0</v>
      </c>
      <c r="M89" s="86"/>
      <c r="N89" s="87"/>
      <c r="O89" s="88"/>
      <c r="P89" s="89"/>
      <c r="Q89" s="90"/>
      <c r="R89" s="91"/>
      <c r="S89" s="92"/>
      <c r="T89" s="93"/>
      <c r="U89" s="94"/>
      <c r="V89" s="85">
        <f>L89*H89</f>
        <v>0</v>
      </c>
      <c r="W89" s="95">
        <f>L89*K89</f>
        <v>0</v>
      </c>
      <c r="X89" s="96">
        <v>8.76</v>
      </c>
      <c r="Y89" s="97">
        <f>X89*L89</f>
        <v>0</v>
      </c>
      <c r="Z89" s="66"/>
      <c r="AA89" s="13"/>
      <c r="AB89" s="13"/>
      <c r="AC89" s="13"/>
      <c r="AD89" s="13"/>
      <c r="AE89" s="16"/>
    </row>
    <row r="90" spans="1:31" ht="12" customHeight="1">
      <c r="A90" s="67">
        <f t="shared" si="0"/>
        <v>0</v>
      </c>
      <c r="B90" s="102"/>
      <c r="C90" s="103"/>
      <c r="D90" s="103"/>
      <c r="E90" s="103"/>
      <c r="F90" s="103"/>
      <c r="G90" s="103"/>
      <c r="H90" s="104"/>
      <c r="I90" s="104"/>
      <c r="J90" s="105"/>
      <c r="K90" s="106"/>
      <c r="L90" s="107"/>
      <c r="M90" s="108"/>
      <c r="N90" s="108"/>
      <c r="O90" s="109"/>
      <c r="P90" s="108"/>
      <c r="Q90" s="108"/>
      <c r="R90" s="108"/>
      <c r="S90" s="108"/>
      <c r="T90" s="108"/>
      <c r="U90" s="109"/>
      <c r="V90" s="107"/>
      <c r="W90" s="110"/>
      <c r="X90" s="111"/>
      <c r="Y90" s="112"/>
      <c r="Z90" s="66"/>
      <c r="AA90" s="13"/>
      <c r="AB90" s="13"/>
      <c r="AC90" s="13"/>
      <c r="AD90" s="13"/>
      <c r="AE90" s="16"/>
    </row>
    <row r="91" spans="1:31" ht="12.75" customHeight="1">
      <c r="A91" s="78">
        <f t="shared" si="0"/>
        <v>0</v>
      </c>
      <c r="B91" s="79" t="s">
        <v>232</v>
      </c>
      <c r="C91" s="79" t="s">
        <v>200</v>
      </c>
      <c r="D91" s="80">
        <v>5</v>
      </c>
      <c r="E91" s="79" t="s">
        <v>75</v>
      </c>
      <c r="F91" s="79" t="s">
        <v>106</v>
      </c>
      <c r="G91" s="79" t="s">
        <v>107</v>
      </c>
      <c r="H91" s="81">
        <v>10</v>
      </c>
      <c r="I91" s="82" t="s">
        <v>233</v>
      </c>
      <c r="J91" s="83"/>
      <c r="K91" s="84">
        <v>223</v>
      </c>
      <c r="L91" s="85">
        <f t="shared" ref="L91:L98" si="13">SUM(M91:U91)</f>
        <v>0</v>
      </c>
      <c r="M91" s="86"/>
      <c r="N91" s="87"/>
      <c r="O91" s="88"/>
      <c r="P91" s="89"/>
      <c r="Q91" s="90"/>
      <c r="R91" s="91"/>
      <c r="S91" s="92"/>
      <c r="T91" s="93"/>
      <c r="U91" s="94"/>
      <c r="V91" s="85">
        <f t="shared" ref="V91:V98" si="14">L91*H91</f>
        <v>0</v>
      </c>
      <c r="W91" s="95">
        <f t="shared" ref="W91:W98" si="15">L91*K91</f>
        <v>0</v>
      </c>
      <c r="X91" s="117">
        <v>11.45</v>
      </c>
      <c r="Y91" s="118">
        <f t="shared" ref="Y91:Y98" si="16">X91*L91</f>
        <v>0</v>
      </c>
      <c r="Z91" s="66"/>
      <c r="AA91" s="13"/>
      <c r="AB91" s="13"/>
      <c r="AC91" s="13"/>
      <c r="AD91" s="13"/>
      <c r="AE91" s="16"/>
    </row>
    <row r="92" spans="1:31" ht="12.75" customHeight="1">
      <c r="A92" s="78">
        <f t="shared" si="0"/>
        <v>0</v>
      </c>
      <c r="B92" s="79" t="s">
        <v>234</v>
      </c>
      <c r="C92" s="79" t="s">
        <v>200</v>
      </c>
      <c r="D92" s="80">
        <v>5</v>
      </c>
      <c r="E92" s="79" t="s">
        <v>75</v>
      </c>
      <c r="F92" s="79" t="s">
        <v>106</v>
      </c>
      <c r="G92" s="79" t="s">
        <v>107</v>
      </c>
      <c r="H92" s="81">
        <v>6</v>
      </c>
      <c r="I92" s="82" t="s">
        <v>235</v>
      </c>
      <c r="J92" s="83"/>
      <c r="K92" s="84">
        <v>223</v>
      </c>
      <c r="L92" s="85">
        <f t="shared" si="13"/>
        <v>0</v>
      </c>
      <c r="M92" s="86"/>
      <c r="N92" s="87"/>
      <c r="O92" s="88"/>
      <c r="P92" s="89"/>
      <c r="Q92" s="90"/>
      <c r="R92" s="91"/>
      <c r="S92" s="92"/>
      <c r="T92" s="93"/>
      <c r="U92" s="94"/>
      <c r="V92" s="85">
        <f t="shared" si="14"/>
        <v>0</v>
      </c>
      <c r="W92" s="95">
        <f t="shared" si="15"/>
        <v>0</v>
      </c>
      <c r="X92" s="123">
        <v>11.38</v>
      </c>
      <c r="Y92" s="124">
        <f t="shared" si="16"/>
        <v>0</v>
      </c>
      <c r="Z92" s="66"/>
      <c r="AA92" s="13"/>
      <c r="AB92" s="13"/>
      <c r="AC92" s="13"/>
      <c r="AD92" s="13"/>
      <c r="AE92" s="16"/>
    </row>
    <row r="93" spans="1:31" ht="12.75" customHeight="1">
      <c r="A93" s="78">
        <f t="shared" si="0"/>
        <v>0</v>
      </c>
      <c r="B93" s="79" t="s">
        <v>236</v>
      </c>
      <c r="C93" s="79" t="s">
        <v>200</v>
      </c>
      <c r="D93" s="80">
        <v>5</v>
      </c>
      <c r="E93" s="79" t="s">
        <v>75</v>
      </c>
      <c r="F93" s="79" t="s">
        <v>86</v>
      </c>
      <c r="G93" s="79" t="s">
        <v>79</v>
      </c>
      <c r="H93" s="81">
        <v>5</v>
      </c>
      <c r="I93" s="82" t="s">
        <v>237</v>
      </c>
      <c r="J93" s="83"/>
      <c r="K93" s="84">
        <v>139</v>
      </c>
      <c r="L93" s="85">
        <f t="shared" si="13"/>
        <v>0</v>
      </c>
      <c r="M93" s="86"/>
      <c r="N93" s="87"/>
      <c r="O93" s="88"/>
      <c r="P93" s="89"/>
      <c r="Q93" s="90"/>
      <c r="R93" s="91"/>
      <c r="S93" s="92"/>
      <c r="T93" s="93"/>
      <c r="U93" s="94"/>
      <c r="V93" s="85">
        <f t="shared" si="14"/>
        <v>0</v>
      </c>
      <c r="W93" s="95">
        <f t="shared" si="15"/>
        <v>0</v>
      </c>
      <c r="X93" s="123">
        <v>6.32</v>
      </c>
      <c r="Y93" s="124">
        <f t="shared" si="16"/>
        <v>0</v>
      </c>
      <c r="Z93" s="66"/>
      <c r="AA93" s="13"/>
      <c r="AB93" s="13"/>
      <c r="AC93" s="13"/>
      <c r="AD93" s="13"/>
      <c r="AE93" s="16"/>
    </row>
    <row r="94" spans="1:31" ht="12.75" customHeight="1">
      <c r="A94" s="78">
        <f t="shared" si="0"/>
        <v>0</v>
      </c>
      <c r="B94" s="79" t="s">
        <v>238</v>
      </c>
      <c r="C94" s="79" t="s">
        <v>200</v>
      </c>
      <c r="D94" s="80">
        <v>5</v>
      </c>
      <c r="E94" s="79" t="s">
        <v>75</v>
      </c>
      <c r="F94" s="79" t="s">
        <v>86</v>
      </c>
      <c r="G94" s="79" t="s">
        <v>87</v>
      </c>
      <c r="H94" s="81">
        <v>5</v>
      </c>
      <c r="I94" s="82" t="s">
        <v>239</v>
      </c>
      <c r="J94" s="83"/>
      <c r="K94" s="84">
        <v>95</v>
      </c>
      <c r="L94" s="85">
        <f t="shared" si="13"/>
        <v>0</v>
      </c>
      <c r="M94" s="86"/>
      <c r="N94" s="87"/>
      <c r="O94" s="88"/>
      <c r="P94" s="89"/>
      <c r="Q94" s="90"/>
      <c r="R94" s="91"/>
      <c r="S94" s="92"/>
      <c r="T94" s="93"/>
      <c r="U94" s="94"/>
      <c r="V94" s="85">
        <f t="shared" si="14"/>
        <v>0</v>
      </c>
      <c r="W94" s="95">
        <f t="shared" si="15"/>
        <v>0</v>
      </c>
      <c r="X94" s="123">
        <v>4.78</v>
      </c>
      <c r="Y94" s="124">
        <f t="shared" si="16"/>
        <v>0</v>
      </c>
      <c r="Z94" s="66"/>
      <c r="AA94" s="13"/>
      <c r="AB94" s="13"/>
      <c r="AC94" s="13"/>
      <c r="AD94" s="13"/>
      <c r="AE94" s="16"/>
    </row>
    <row r="95" spans="1:31" ht="12.75" customHeight="1">
      <c r="A95" s="78">
        <f t="shared" si="0"/>
        <v>0</v>
      </c>
      <c r="B95" s="79" t="s">
        <v>240</v>
      </c>
      <c r="C95" s="79" t="s">
        <v>200</v>
      </c>
      <c r="D95" s="80">
        <v>5</v>
      </c>
      <c r="E95" s="79" t="s">
        <v>75</v>
      </c>
      <c r="F95" s="79" t="s">
        <v>78</v>
      </c>
      <c r="G95" s="79" t="s">
        <v>87</v>
      </c>
      <c r="H95" s="81">
        <v>5</v>
      </c>
      <c r="I95" s="82" t="s">
        <v>241</v>
      </c>
      <c r="J95" s="83"/>
      <c r="K95" s="84">
        <v>123</v>
      </c>
      <c r="L95" s="85">
        <f t="shared" si="13"/>
        <v>0</v>
      </c>
      <c r="M95" s="86"/>
      <c r="N95" s="87"/>
      <c r="O95" s="88"/>
      <c r="P95" s="89"/>
      <c r="Q95" s="90"/>
      <c r="R95" s="91"/>
      <c r="S95" s="92"/>
      <c r="T95" s="93"/>
      <c r="U95" s="94"/>
      <c r="V95" s="85">
        <f t="shared" si="14"/>
        <v>0</v>
      </c>
      <c r="W95" s="95">
        <f t="shared" si="15"/>
        <v>0</v>
      </c>
      <c r="X95" s="123">
        <v>6.73</v>
      </c>
      <c r="Y95" s="124">
        <f t="shared" si="16"/>
        <v>0</v>
      </c>
      <c r="Z95" s="66"/>
      <c r="AA95" s="13"/>
      <c r="AB95" s="13"/>
      <c r="AC95" s="13"/>
      <c r="AD95" s="13"/>
      <c r="AE95" s="16"/>
    </row>
    <row r="96" spans="1:31" ht="12.75" customHeight="1">
      <c r="A96" s="78">
        <f t="shared" si="0"/>
        <v>0</v>
      </c>
      <c r="B96" s="79" t="s">
        <v>242</v>
      </c>
      <c r="C96" s="79" t="s">
        <v>200</v>
      </c>
      <c r="D96" s="80">
        <v>5</v>
      </c>
      <c r="E96" s="79" t="s">
        <v>75</v>
      </c>
      <c r="F96" s="79" t="s">
        <v>86</v>
      </c>
      <c r="G96" s="79" t="s">
        <v>87</v>
      </c>
      <c r="H96" s="81">
        <v>5</v>
      </c>
      <c r="I96" s="82" t="s">
        <v>243</v>
      </c>
      <c r="J96" s="83"/>
      <c r="K96" s="84">
        <v>123</v>
      </c>
      <c r="L96" s="85">
        <f t="shared" si="13"/>
        <v>0</v>
      </c>
      <c r="M96" s="86"/>
      <c r="N96" s="87"/>
      <c r="O96" s="88"/>
      <c r="P96" s="89"/>
      <c r="Q96" s="90"/>
      <c r="R96" s="91"/>
      <c r="S96" s="92"/>
      <c r="T96" s="93"/>
      <c r="U96" s="94"/>
      <c r="V96" s="85">
        <f t="shared" si="14"/>
        <v>0</v>
      </c>
      <c r="W96" s="95">
        <f t="shared" si="15"/>
        <v>0</v>
      </c>
      <c r="X96" s="123">
        <v>6.38</v>
      </c>
      <c r="Y96" s="124">
        <f t="shared" si="16"/>
        <v>0</v>
      </c>
      <c r="Z96" s="66"/>
      <c r="AA96" s="13"/>
      <c r="AB96" s="13"/>
      <c r="AC96" s="13"/>
      <c r="AD96" s="13"/>
      <c r="AE96" s="16"/>
    </row>
    <row r="97" spans="1:31" ht="12.75" customHeight="1">
      <c r="A97" s="78">
        <f t="shared" si="0"/>
        <v>0</v>
      </c>
      <c r="B97" s="79" t="s">
        <v>244</v>
      </c>
      <c r="C97" s="79" t="s">
        <v>200</v>
      </c>
      <c r="D97" s="80">
        <v>5</v>
      </c>
      <c r="E97" s="79" t="s">
        <v>75</v>
      </c>
      <c r="F97" s="79" t="s">
        <v>78</v>
      </c>
      <c r="G97" s="79" t="s">
        <v>87</v>
      </c>
      <c r="H97" s="81">
        <v>5</v>
      </c>
      <c r="I97" s="82" t="s">
        <v>245</v>
      </c>
      <c r="J97" s="83"/>
      <c r="K97" s="84">
        <v>95</v>
      </c>
      <c r="L97" s="85">
        <f t="shared" si="13"/>
        <v>0</v>
      </c>
      <c r="M97" s="86"/>
      <c r="N97" s="87"/>
      <c r="O97" s="88"/>
      <c r="P97" s="89"/>
      <c r="Q97" s="90"/>
      <c r="R97" s="91"/>
      <c r="S97" s="92"/>
      <c r="T97" s="93"/>
      <c r="U97" s="94"/>
      <c r="V97" s="85">
        <f t="shared" si="14"/>
        <v>0</v>
      </c>
      <c r="W97" s="95">
        <f t="shared" si="15"/>
        <v>0</v>
      </c>
      <c r="X97" s="123">
        <v>3.72</v>
      </c>
      <c r="Y97" s="124">
        <f t="shared" si="16"/>
        <v>0</v>
      </c>
      <c r="Z97" s="66"/>
      <c r="AA97" s="13"/>
      <c r="AB97" s="13"/>
      <c r="AC97" s="13"/>
      <c r="AD97" s="13"/>
      <c r="AE97" s="16"/>
    </row>
    <row r="98" spans="1:31" ht="12.75" customHeight="1">
      <c r="A98" s="78">
        <f t="shared" si="0"/>
        <v>0</v>
      </c>
      <c r="B98" s="79" t="s">
        <v>246</v>
      </c>
      <c r="C98" s="79" t="s">
        <v>200</v>
      </c>
      <c r="D98" s="80">
        <v>5</v>
      </c>
      <c r="E98" s="79" t="s">
        <v>75</v>
      </c>
      <c r="F98" s="79" t="s">
        <v>78</v>
      </c>
      <c r="G98" s="79" t="s">
        <v>79</v>
      </c>
      <c r="H98" s="81">
        <v>10</v>
      </c>
      <c r="I98" s="82" t="s">
        <v>247</v>
      </c>
      <c r="J98" s="83"/>
      <c r="K98" s="84">
        <v>212</v>
      </c>
      <c r="L98" s="85">
        <f t="shared" si="13"/>
        <v>0</v>
      </c>
      <c r="M98" s="86"/>
      <c r="N98" s="87"/>
      <c r="O98" s="88"/>
      <c r="P98" s="89"/>
      <c r="Q98" s="90"/>
      <c r="R98" s="91"/>
      <c r="S98" s="92"/>
      <c r="T98" s="93"/>
      <c r="U98" s="94"/>
      <c r="V98" s="85">
        <f t="shared" si="14"/>
        <v>0</v>
      </c>
      <c r="W98" s="95">
        <f t="shared" si="15"/>
        <v>0</v>
      </c>
      <c r="X98" s="96">
        <v>10.83</v>
      </c>
      <c r="Y98" s="97">
        <f t="shared" si="16"/>
        <v>0</v>
      </c>
      <c r="Z98" s="66"/>
      <c r="AA98" s="13"/>
      <c r="AB98" s="13"/>
      <c r="AC98" s="13"/>
      <c r="AD98" s="13"/>
      <c r="AE98" s="16"/>
    </row>
    <row r="99" spans="1:31" ht="12" customHeight="1">
      <c r="A99" s="67">
        <f t="shared" si="0"/>
        <v>0</v>
      </c>
      <c r="B99" s="102"/>
      <c r="C99" s="103"/>
      <c r="D99" s="103"/>
      <c r="E99" s="103"/>
      <c r="F99" s="103"/>
      <c r="G99" s="103"/>
      <c r="H99" s="104"/>
      <c r="I99" s="104"/>
      <c r="J99" s="105"/>
      <c r="K99" s="106"/>
      <c r="L99" s="107"/>
      <c r="M99" s="108"/>
      <c r="N99" s="108"/>
      <c r="O99" s="109"/>
      <c r="P99" s="108"/>
      <c r="Q99" s="108"/>
      <c r="R99" s="108"/>
      <c r="S99" s="108"/>
      <c r="T99" s="108"/>
      <c r="U99" s="109"/>
      <c r="V99" s="107"/>
      <c r="W99" s="110"/>
      <c r="X99" s="111"/>
      <c r="Y99" s="112"/>
      <c r="Z99" s="66"/>
      <c r="AA99" s="13"/>
      <c r="AB99" s="13"/>
      <c r="AC99" s="13"/>
      <c r="AD99" s="13"/>
      <c r="AE99" s="16"/>
    </row>
    <row r="100" spans="1:31" ht="12.75" customHeight="1">
      <c r="A100" s="78">
        <f t="shared" si="0"/>
        <v>0</v>
      </c>
      <c r="B100" s="79" t="s">
        <v>248</v>
      </c>
      <c r="C100" s="79" t="s">
        <v>200</v>
      </c>
      <c r="D100" s="80">
        <v>4</v>
      </c>
      <c r="E100" s="79" t="s">
        <v>75</v>
      </c>
      <c r="F100" s="79" t="s">
        <v>106</v>
      </c>
      <c r="G100" s="79" t="s">
        <v>107</v>
      </c>
      <c r="H100" s="81">
        <v>10</v>
      </c>
      <c r="I100" s="82" t="s">
        <v>249</v>
      </c>
      <c r="J100" s="83"/>
      <c r="K100" s="84">
        <v>167</v>
      </c>
      <c r="L100" s="85">
        <f t="shared" ref="L100:L105" si="17">SUM(M100:U100)</f>
        <v>0</v>
      </c>
      <c r="M100" s="86"/>
      <c r="N100" s="87"/>
      <c r="O100" s="88"/>
      <c r="P100" s="89"/>
      <c r="Q100" s="90"/>
      <c r="R100" s="91"/>
      <c r="S100" s="92"/>
      <c r="T100" s="93"/>
      <c r="U100" s="94"/>
      <c r="V100" s="85">
        <f t="shared" ref="V100:V105" si="18">L100*H100</f>
        <v>0</v>
      </c>
      <c r="W100" s="95">
        <f t="shared" ref="W100:W105" si="19">L100*K100</f>
        <v>0</v>
      </c>
      <c r="X100" s="117">
        <v>8.32</v>
      </c>
      <c r="Y100" s="118">
        <f t="shared" ref="Y100:Y105" si="20">X100*L100</f>
        <v>0</v>
      </c>
      <c r="Z100" s="66"/>
      <c r="AA100" s="13"/>
      <c r="AB100" s="13"/>
      <c r="AC100" s="13"/>
      <c r="AD100" s="13"/>
      <c r="AE100" s="16"/>
    </row>
    <row r="101" spans="1:31" ht="12.75" customHeight="1">
      <c r="A101" s="78">
        <f t="shared" si="0"/>
        <v>0</v>
      </c>
      <c r="B101" s="79" t="s">
        <v>250</v>
      </c>
      <c r="C101" s="79" t="s">
        <v>200</v>
      </c>
      <c r="D101" s="80">
        <v>4</v>
      </c>
      <c r="E101" s="79" t="s">
        <v>75</v>
      </c>
      <c r="F101" s="79" t="s">
        <v>92</v>
      </c>
      <c r="G101" s="79" t="s">
        <v>87</v>
      </c>
      <c r="H101" s="81">
        <v>10</v>
      </c>
      <c r="I101" s="82" t="s">
        <v>251</v>
      </c>
      <c r="J101" s="83"/>
      <c r="K101" s="84">
        <v>245</v>
      </c>
      <c r="L101" s="85">
        <f t="shared" si="17"/>
        <v>0</v>
      </c>
      <c r="M101" s="86"/>
      <c r="N101" s="87"/>
      <c r="O101" s="88"/>
      <c r="P101" s="89"/>
      <c r="Q101" s="90"/>
      <c r="R101" s="91"/>
      <c r="S101" s="92"/>
      <c r="T101" s="93"/>
      <c r="U101" s="94"/>
      <c r="V101" s="85">
        <f t="shared" si="18"/>
        <v>0</v>
      </c>
      <c r="W101" s="95">
        <f t="shared" si="19"/>
        <v>0</v>
      </c>
      <c r="X101" s="123">
        <v>14.09</v>
      </c>
      <c r="Y101" s="124">
        <f t="shared" si="20"/>
        <v>0</v>
      </c>
      <c r="Z101" s="66"/>
      <c r="AA101" s="13"/>
      <c r="AB101" s="13"/>
      <c r="AC101" s="13"/>
      <c r="AD101" s="13"/>
      <c r="AE101" s="16"/>
    </row>
    <row r="102" spans="1:31" ht="12.75" customHeight="1">
      <c r="A102" s="78">
        <f t="shared" si="0"/>
        <v>0</v>
      </c>
      <c r="B102" s="79" t="s">
        <v>252</v>
      </c>
      <c r="C102" s="79" t="s">
        <v>200</v>
      </c>
      <c r="D102" s="80">
        <v>4</v>
      </c>
      <c r="E102" s="79" t="s">
        <v>75</v>
      </c>
      <c r="F102" s="79" t="s">
        <v>101</v>
      </c>
      <c r="G102" s="79" t="s">
        <v>79</v>
      </c>
      <c r="H102" s="81">
        <v>10</v>
      </c>
      <c r="I102" s="82" t="s">
        <v>253</v>
      </c>
      <c r="J102" s="83"/>
      <c r="K102" s="84">
        <v>123</v>
      </c>
      <c r="L102" s="85">
        <f t="shared" si="17"/>
        <v>0</v>
      </c>
      <c r="M102" s="86"/>
      <c r="N102" s="87"/>
      <c r="O102" s="88"/>
      <c r="P102" s="89"/>
      <c r="Q102" s="90"/>
      <c r="R102" s="91"/>
      <c r="S102" s="92"/>
      <c r="T102" s="93"/>
      <c r="U102" s="94"/>
      <c r="V102" s="85">
        <f t="shared" si="18"/>
        <v>0</v>
      </c>
      <c r="W102" s="95">
        <f t="shared" si="19"/>
        <v>0</v>
      </c>
      <c r="X102" s="123">
        <v>4.46</v>
      </c>
      <c r="Y102" s="124">
        <f t="shared" si="20"/>
        <v>0</v>
      </c>
      <c r="Z102" s="66"/>
      <c r="AA102" s="13"/>
      <c r="AB102" s="13"/>
      <c r="AC102" s="13"/>
      <c r="AD102" s="13"/>
      <c r="AE102" s="16"/>
    </row>
    <row r="103" spans="1:31" ht="12.75" customHeight="1">
      <c r="A103" s="78">
        <f t="shared" si="0"/>
        <v>0</v>
      </c>
      <c r="B103" s="79" t="s">
        <v>254</v>
      </c>
      <c r="C103" s="79" t="s">
        <v>200</v>
      </c>
      <c r="D103" s="80">
        <v>4</v>
      </c>
      <c r="E103" s="79" t="s">
        <v>75</v>
      </c>
      <c r="F103" s="79" t="s">
        <v>86</v>
      </c>
      <c r="G103" s="79" t="s">
        <v>87</v>
      </c>
      <c r="H103" s="81">
        <v>10</v>
      </c>
      <c r="I103" s="82" t="s">
        <v>255</v>
      </c>
      <c r="J103" s="83"/>
      <c r="K103" s="84">
        <v>95</v>
      </c>
      <c r="L103" s="85">
        <f t="shared" si="17"/>
        <v>0</v>
      </c>
      <c r="M103" s="86"/>
      <c r="N103" s="87"/>
      <c r="O103" s="88"/>
      <c r="P103" s="89"/>
      <c r="Q103" s="90"/>
      <c r="R103" s="91"/>
      <c r="S103" s="92"/>
      <c r="T103" s="93"/>
      <c r="U103" s="94"/>
      <c r="V103" s="85">
        <f t="shared" si="18"/>
        <v>0</v>
      </c>
      <c r="W103" s="95">
        <f t="shared" si="19"/>
        <v>0</v>
      </c>
      <c r="X103" s="123">
        <v>3.71</v>
      </c>
      <c r="Y103" s="124">
        <f t="shared" si="20"/>
        <v>0</v>
      </c>
      <c r="Z103" s="66"/>
      <c r="AA103" s="13"/>
      <c r="AB103" s="13"/>
      <c r="AC103" s="13"/>
      <c r="AD103" s="13"/>
      <c r="AE103" s="16"/>
    </row>
    <row r="104" spans="1:31" ht="12.75" customHeight="1">
      <c r="A104" s="78">
        <f t="shared" si="0"/>
        <v>0</v>
      </c>
      <c r="B104" s="79" t="s">
        <v>256</v>
      </c>
      <c r="C104" s="79" t="s">
        <v>200</v>
      </c>
      <c r="D104" s="80">
        <v>4</v>
      </c>
      <c r="E104" s="79" t="s">
        <v>75</v>
      </c>
      <c r="F104" s="79" t="s">
        <v>130</v>
      </c>
      <c r="G104" s="79" t="s">
        <v>79</v>
      </c>
      <c r="H104" s="81">
        <v>10</v>
      </c>
      <c r="I104" s="82" t="s">
        <v>257</v>
      </c>
      <c r="J104" s="83"/>
      <c r="K104" s="84">
        <v>128</v>
      </c>
      <c r="L104" s="85">
        <f t="shared" si="17"/>
        <v>0</v>
      </c>
      <c r="M104" s="86"/>
      <c r="N104" s="87"/>
      <c r="O104" s="88"/>
      <c r="P104" s="89"/>
      <c r="Q104" s="90"/>
      <c r="R104" s="91"/>
      <c r="S104" s="92"/>
      <c r="T104" s="93"/>
      <c r="U104" s="94"/>
      <c r="V104" s="85">
        <f t="shared" si="18"/>
        <v>0</v>
      </c>
      <c r="W104" s="95">
        <f t="shared" si="19"/>
        <v>0</v>
      </c>
      <c r="X104" s="123">
        <v>6.38</v>
      </c>
      <c r="Y104" s="124">
        <f t="shared" si="20"/>
        <v>0</v>
      </c>
      <c r="Z104" s="66"/>
      <c r="AA104" s="13"/>
      <c r="AB104" s="13"/>
      <c r="AC104" s="13"/>
      <c r="AD104" s="13"/>
      <c r="AE104" s="16"/>
    </row>
    <row r="105" spans="1:31" ht="12.75" customHeight="1">
      <c r="A105" s="78">
        <f t="shared" si="0"/>
        <v>0</v>
      </c>
      <c r="B105" s="79" t="s">
        <v>258</v>
      </c>
      <c r="C105" s="79" t="s">
        <v>200</v>
      </c>
      <c r="D105" s="80">
        <v>4</v>
      </c>
      <c r="E105" s="79" t="s">
        <v>75</v>
      </c>
      <c r="F105" s="79" t="s">
        <v>92</v>
      </c>
      <c r="G105" s="79" t="s">
        <v>79</v>
      </c>
      <c r="H105" s="81">
        <v>10</v>
      </c>
      <c r="I105" s="82" t="s">
        <v>259</v>
      </c>
      <c r="J105" s="83"/>
      <c r="K105" s="84">
        <v>145</v>
      </c>
      <c r="L105" s="85">
        <f t="shared" si="17"/>
        <v>0</v>
      </c>
      <c r="M105" s="86"/>
      <c r="N105" s="87"/>
      <c r="O105" s="88"/>
      <c r="P105" s="89"/>
      <c r="Q105" s="90"/>
      <c r="R105" s="91"/>
      <c r="S105" s="92"/>
      <c r="T105" s="93"/>
      <c r="U105" s="94"/>
      <c r="V105" s="85">
        <f t="shared" si="18"/>
        <v>0</v>
      </c>
      <c r="W105" s="95">
        <f t="shared" si="19"/>
        <v>0</v>
      </c>
      <c r="X105" s="96">
        <v>6.91</v>
      </c>
      <c r="Y105" s="97">
        <f t="shared" si="20"/>
        <v>0</v>
      </c>
      <c r="Z105" s="66"/>
      <c r="AA105" s="13"/>
      <c r="AB105" s="13"/>
      <c r="AC105" s="13"/>
      <c r="AD105" s="13"/>
      <c r="AE105" s="16"/>
    </row>
    <row r="106" spans="1:31" ht="12" customHeight="1">
      <c r="A106" s="67">
        <f t="shared" si="0"/>
        <v>0</v>
      </c>
      <c r="B106" s="102"/>
      <c r="C106" s="103"/>
      <c r="D106" s="103"/>
      <c r="E106" s="103"/>
      <c r="F106" s="103"/>
      <c r="G106" s="103"/>
      <c r="H106" s="104"/>
      <c r="I106" s="104"/>
      <c r="J106" s="105"/>
      <c r="K106" s="106"/>
      <c r="L106" s="107"/>
      <c r="M106" s="108"/>
      <c r="N106" s="108"/>
      <c r="O106" s="109"/>
      <c r="P106" s="108"/>
      <c r="Q106" s="108"/>
      <c r="R106" s="108"/>
      <c r="S106" s="108"/>
      <c r="T106" s="108"/>
      <c r="U106" s="109"/>
      <c r="V106" s="107"/>
      <c r="W106" s="110"/>
      <c r="X106" s="111"/>
      <c r="Y106" s="112"/>
      <c r="Z106" s="66"/>
      <c r="AA106" s="13"/>
      <c r="AB106" s="13"/>
      <c r="AC106" s="13"/>
      <c r="AD106" s="13"/>
      <c r="AE106" s="16"/>
    </row>
    <row r="107" spans="1:31" ht="12.75" customHeight="1">
      <c r="A107" s="78">
        <f t="shared" ref="A107:A170" si="21">U107*K107</f>
        <v>0</v>
      </c>
      <c r="B107" s="79" t="s">
        <v>260</v>
      </c>
      <c r="C107" s="79" t="s">
        <v>200</v>
      </c>
      <c r="D107" s="80">
        <v>3</v>
      </c>
      <c r="E107" s="79" t="s">
        <v>75</v>
      </c>
      <c r="F107" s="79" t="s">
        <v>130</v>
      </c>
      <c r="G107" s="79" t="s">
        <v>87</v>
      </c>
      <c r="H107" s="81">
        <v>10</v>
      </c>
      <c r="I107" s="82" t="s">
        <v>261</v>
      </c>
      <c r="J107" s="83"/>
      <c r="K107" s="84">
        <v>73</v>
      </c>
      <c r="L107" s="85">
        <f>SUM(M107:U107)</f>
        <v>0</v>
      </c>
      <c r="M107" s="86"/>
      <c r="N107" s="87"/>
      <c r="O107" s="88"/>
      <c r="P107" s="89"/>
      <c r="Q107" s="90"/>
      <c r="R107" s="91"/>
      <c r="S107" s="92"/>
      <c r="T107" s="93"/>
      <c r="U107" s="94"/>
      <c r="V107" s="85">
        <f>L107*H107</f>
        <v>0</v>
      </c>
      <c r="W107" s="95">
        <f>L107*K107</f>
        <v>0</v>
      </c>
      <c r="X107" s="117">
        <v>1.64</v>
      </c>
      <c r="Y107" s="118">
        <f>X107*L107</f>
        <v>0</v>
      </c>
      <c r="Z107" s="66"/>
      <c r="AA107" s="13"/>
      <c r="AB107" s="13"/>
      <c r="AC107" s="13"/>
      <c r="AD107" s="13"/>
      <c r="AE107" s="16"/>
    </row>
    <row r="108" spans="1:31" ht="12.75" customHeight="1">
      <c r="A108" s="78">
        <f t="shared" si="21"/>
        <v>0</v>
      </c>
      <c r="B108" s="79" t="s">
        <v>262</v>
      </c>
      <c r="C108" s="79" t="s">
        <v>200</v>
      </c>
      <c r="D108" s="80">
        <v>3</v>
      </c>
      <c r="E108" s="79" t="s">
        <v>75</v>
      </c>
      <c r="F108" s="79" t="s">
        <v>86</v>
      </c>
      <c r="G108" s="79" t="s">
        <v>87</v>
      </c>
      <c r="H108" s="81">
        <v>10</v>
      </c>
      <c r="I108" s="82" t="s">
        <v>263</v>
      </c>
      <c r="J108" s="83"/>
      <c r="K108" s="84">
        <v>123</v>
      </c>
      <c r="L108" s="85">
        <f>SUM(M108:U108)</f>
        <v>0</v>
      </c>
      <c r="M108" s="86"/>
      <c r="N108" s="87"/>
      <c r="O108" s="88"/>
      <c r="P108" s="89"/>
      <c r="Q108" s="90"/>
      <c r="R108" s="91"/>
      <c r="S108" s="92"/>
      <c r="T108" s="93"/>
      <c r="U108" s="94"/>
      <c r="V108" s="85">
        <f>L108*H108</f>
        <v>0</v>
      </c>
      <c r="W108" s="95">
        <f>L108*K108</f>
        <v>0</v>
      </c>
      <c r="X108" s="96">
        <v>5.5</v>
      </c>
      <c r="Y108" s="97">
        <f>X108*L108</f>
        <v>0</v>
      </c>
      <c r="Z108" s="66"/>
      <c r="AA108" s="13"/>
      <c r="AB108" s="13"/>
      <c r="AC108" s="13"/>
      <c r="AD108" s="13"/>
      <c r="AE108" s="16"/>
    </row>
    <row r="109" spans="1:31" ht="12" customHeight="1">
      <c r="A109" s="67">
        <f t="shared" si="21"/>
        <v>0</v>
      </c>
      <c r="B109" s="102"/>
      <c r="C109" s="103"/>
      <c r="D109" s="103"/>
      <c r="E109" s="103"/>
      <c r="F109" s="103"/>
      <c r="G109" s="103"/>
      <c r="H109" s="104"/>
      <c r="I109" s="104"/>
      <c r="J109" s="105"/>
      <c r="K109" s="106"/>
      <c r="L109" s="107"/>
      <c r="M109" s="108"/>
      <c r="N109" s="108"/>
      <c r="O109" s="109"/>
      <c r="P109" s="108"/>
      <c r="Q109" s="108"/>
      <c r="R109" s="108"/>
      <c r="S109" s="108"/>
      <c r="T109" s="108"/>
      <c r="U109" s="109"/>
      <c r="V109" s="107"/>
      <c r="W109" s="110"/>
      <c r="X109" s="111"/>
      <c r="Y109" s="112"/>
      <c r="Z109" s="66"/>
      <c r="AA109" s="13"/>
      <c r="AB109" s="13"/>
      <c r="AC109" s="13"/>
      <c r="AD109" s="13"/>
      <c r="AE109" s="16"/>
    </row>
    <row r="110" spans="1:31" ht="12.75" customHeight="1">
      <c r="A110" s="78">
        <f t="shared" si="21"/>
        <v>0</v>
      </c>
      <c r="B110" s="79" t="s">
        <v>264</v>
      </c>
      <c r="C110" s="79" t="s">
        <v>200</v>
      </c>
      <c r="D110" s="80">
        <v>2</v>
      </c>
      <c r="E110" s="79" t="s">
        <v>75</v>
      </c>
      <c r="F110" s="79" t="s">
        <v>158</v>
      </c>
      <c r="G110" s="79" t="s">
        <v>107</v>
      </c>
      <c r="H110" s="81">
        <v>20</v>
      </c>
      <c r="I110" s="82" t="s">
        <v>265</v>
      </c>
      <c r="J110" s="83"/>
      <c r="K110" s="84">
        <v>139</v>
      </c>
      <c r="L110" s="85">
        <f>SUM(M110:U110)</f>
        <v>0</v>
      </c>
      <c r="M110" s="86"/>
      <c r="N110" s="87"/>
      <c r="O110" s="88"/>
      <c r="P110" s="89"/>
      <c r="Q110" s="90"/>
      <c r="R110" s="91"/>
      <c r="S110" s="92"/>
      <c r="T110" s="93"/>
      <c r="U110" s="94"/>
      <c r="V110" s="85">
        <f>L110*H110</f>
        <v>0</v>
      </c>
      <c r="W110" s="95">
        <f>L110*K110</f>
        <v>0</v>
      </c>
      <c r="X110" s="117">
        <v>5.27</v>
      </c>
      <c r="Y110" s="118">
        <f>X110*L110</f>
        <v>0</v>
      </c>
      <c r="Z110" s="66"/>
      <c r="AA110" s="13"/>
      <c r="AB110" s="13"/>
      <c r="AC110" s="13"/>
      <c r="AD110" s="13"/>
      <c r="AE110" s="16"/>
    </row>
    <row r="111" spans="1:31" ht="12.75" customHeight="1">
      <c r="A111" s="78">
        <f t="shared" si="21"/>
        <v>0</v>
      </c>
      <c r="B111" s="79" t="s">
        <v>266</v>
      </c>
      <c r="C111" s="79" t="s">
        <v>200</v>
      </c>
      <c r="D111" s="80">
        <v>2</v>
      </c>
      <c r="E111" s="79" t="s">
        <v>75</v>
      </c>
      <c r="F111" s="79" t="s">
        <v>158</v>
      </c>
      <c r="G111" s="79" t="s">
        <v>107</v>
      </c>
      <c r="H111" s="81">
        <v>20</v>
      </c>
      <c r="I111" s="82" t="s">
        <v>267</v>
      </c>
      <c r="J111" s="83"/>
      <c r="K111" s="84">
        <v>139</v>
      </c>
      <c r="L111" s="85">
        <f>SUM(M111:U111)</f>
        <v>0</v>
      </c>
      <c r="M111" s="86"/>
      <c r="N111" s="87"/>
      <c r="O111" s="88"/>
      <c r="P111" s="89"/>
      <c r="Q111" s="90"/>
      <c r="R111" s="91"/>
      <c r="S111" s="92"/>
      <c r="T111" s="93"/>
      <c r="U111" s="94"/>
      <c r="V111" s="85">
        <f>L111*H111</f>
        <v>0</v>
      </c>
      <c r="W111" s="95">
        <f>L111*K111</f>
        <v>0</v>
      </c>
      <c r="X111" s="123">
        <v>5.27</v>
      </c>
      <c r="Y111" s="124">
        <f>X111*L111</f>
        <v>0</v>
      </c>
      <c r="Z111" s="66"/>
      <c r="AA111" s="13"/>
      <c r="AB111" s="13"/>
      <c r="AC111" s="13"/>
      <c r="AD111" s="13"/>
      <c r="AE111" s="16"/>
    </row>
    <row r="112" spans="1:31" ht="12.75" customHeight="1">
      <c r="A112" s="78">
        <f t="shared" si="21"/>
        <v>0</v>
      </c>
      <c r="B112" s="79" t="s">
        <v>268</v>
      </c>
      <c r="C112" s="79" t="s">
        <v>200</v>
      </c>
      <c r="D112" s="80">
        <v>2</v>
      </c>
      <c r="E112" s="79" t="s">
        <v>75</v>
      </c>
      <c r="F112" s="79" t="s">
        <v>158</v>
      </c>
      <c r="G112" s="79" t="s">
        <v>79</v>
      </c>
      <c r="H112" s="81">
        <v>20</v>
      </c>
      <c r="I112" s="82" t="s">
        <v>269</v>
      </c>
      <c r="J112" s="83"/>
      <c r="K112" s="84">
        <v>145</v>
      </c>
      <c r="L112" s="85">
        <f>SUM(M112:U112)</f>
        <v>0</v>
      </c>
      <c r="M112" s="86"/>
      <c r="N112" s="87"/>
      <c r="O112" s="88"/>
      <c r="P112" s="89"/>
      <c r="Q112" s="90"/>
      <c r="R112" s="91"/>
      <c r="S112" s="92"/>
      <c r="T112" s="93"/>
      <c r="U112" s="94"/>
      <c r="V112" s="85">
        <f>L112*H112</f>
        <v>0</v>
      </c>
      <c r="W112" s="95">
        <f>L112*K112</f>
        <v>0</v>
      </c>
      <c r="X112" s="123">
        <v>5.81</v>
      </c>
      <c r="Y112" s="124">
        <f>X112*L112</f>
        <v>0</v>
      </c>
      <c r="Z112" s="66"/>
      <c r="AA112" s="13"/>
      <c r="AB112" s="13"/>
      <c r="AC112" s="13"/>
      <c r="AD112" s="13"/>
      <c r="AE112" s="16"/>
    </row>
    <row r="113" spans="1:31" ht="12.75" customHeight="1">
      <c r="A113" s="78">
        <f t="shared" si="21"/>
        <v>0</v>
      </c>
      <c r="B113" s="79" t="s">
        <v>270</v>
      </c>
      <c r="C113" s="79" t="s">
        <v>200</v>
      </c>
      <c r="D113" s="80">
        <v>2</v>
      </c>
      <c r="E113" s="79" t="s">
        <v>75</v>
      </c>
      <c r="F113" s="79" t="s">
        <v>158</v>
      </c>
      <c r="G113" s="79" t="s">
        <v>87</v>
      </c>
      <c r="H113" s="81">
        <v>20</v>
      </c>
      <c r="I113" s="82" t="s">
        <v>271</v>
      </c>
      <c r="J113" s="83"/>
      <c r="K113" s="84">
        <v>123</v>
      </c>
      <c r="L113" s="85">
        <f>SUM(M113:U113)</f>
        <v>0</v>
      </c>
      <c r="M113" s="86"/>
      <c r="N113" s="87"/>
      <c r="O113" s="88"/>
      <c r="P113" s="89"/>
      <c r="Q113" s="90"/>
      <c r="R113" s="91"/>
      <c r="S113" s="92"/>
      <c r="T113" s="93"/>
      <c r="U113" s="94"/>
      <c r="V113" s="85">
        <f>L113*H113</f>
        <v>0</v>
      </c>
      <c r="W113" s="95">
        <f>L113*K113</f>
        <v>0</v>
      </c>
      <c r="X113" s="96">
        <v>2.96</v>
      </c>
      <c r="Y113" s="97">
        <f>X113*L113</f>
        <v>0</v>
      </c>
      <c r="Z113" s="66"/>
      <c r="AA113" s="13"/>
      <c r="AB113" s="13"/>
      <c r="AC113" s="13"/>
      <c r="AD113" s="13"/>
      <c r="AE113" s="16"/>
    </row>
    <row r="114" spans="1:31" ht="12" customHeight="1">
      <c r="A114" s="67">
        <f t="shared" si="21"/>
        <v>0</v>
      </c>
      <c r="B114" s="102"/>
      <c r="C114" s="103"/>
      <c r="D114" s="103"/>
      <c r="E114" s="103"/>
      <c r="F114" s="103"/>
      <c r="G114" s="103"/>
      <c r="H114" s="104"/>
      <c r="I114" s="104"/>
      <c r="J114" s="105"/>
      <c r="K114" s="106"/>
      <c r="L114" s="107"/>
      <c r="M114" s="108"/>
      <c r="N114" s="108"/>
      <c r="O114" s="109"/>
      <c r="P114" s="108"/>
      <c r="Q114" s="108"/>
      <c r="R114" s="108"/>
      <c r="S114" s="108"/>
      <c r="T114" s="108"/>
      <c r="U114" s="109"/>
      <c r="V114" s="107"/>
      <c r="W114" s="110"/>
      <c r="X114" s="111"/>
      <c r="Y114" s="112"/>
      <c r="Z114" s="66"/>
      <c r="AA114" s="13"/>
      <c r="AB114" s="13"/>
      <c r="AC114" s="13"/>
      <c r="AD114" s="13"/>
      <c r="AE114" s="16"/>
    </row>
    <row r="115" spans="1:31" ht="12.75" customHeight="1">
      <c r="A115" s="78">
        <f t="shared" si="21"/>
        <v>0</v>
      </c>
      <c r="B115" s="79" t="s">
        <v>272</v>
      </c>
      <c r="C115" s="79" t="s">
        <v>200</v>
      </c>
      <c r="D115" s="80">
        <v>1</v>
      </c>
      <c r="E115" s="79" t="s">
        <v>75</v>
      </c>
      <c r="F115" s="79" t="s">
        <v>177</v>
      </c>
      <c r="G115" s="79" t="s">
        <v>87</v>
      </c>
      <c r="H115" s="81">
        <v>4</v>
      </c>
      <c r="I115" s="82" t="s">
        <v>273</v>
      </c>
      <c r="J115" s="83"/>
      <c r="K115" s="84">
        <v>84</v>
      </c>
      <c r="L115" s="85">
        <f>SUM(M115:U115)</f>
        <v>0</v>
      </c>
      <c r="M115" s="86"/>
      <c r="N115" s="87"/>
      <c r="O115" s="88"/>
      <c r="P115" s="89"/>
      <c r="Q115" s="90"/>
      <c r="R115" s="91"/>
      <c r="S115" s="92"/>
      <c r="T115" s="93"/>
      <c r="U115" s="94"/>
      <c r="V115" s="85">
        <f>L115*H115</f>
        <v>0</v>
      </c>
      <c r="W115" s="95">
        <f>L115*K115</f>
        <v>0</v>
      </c>
      <c r="X115" s="117">
        <v>4.3499999999999996</v>
      </c>
      <c r="Y115" s="118">
        <f>X115*L115</f>
        <v>0</v>
      </c>
      <c r="Z115" s="66"/>
      <c r="AA115" s="13"/>
      <c r="AB115" s="13"/>
      <c r="AC115" s="13"/>
      <c r="AD115" s="13"/>
      <c r="AE115" s="16"/>
    </row>
    <row r="116" spans="1:31" ht="12.75" customHeight="1">
      <c r="A116" s="78">
        <f t="shared" si="21"/>
        <v>0</v>
      </c>
      <c r="B116" s="79" t="s">
        <v>274</v>
      </c>
      <c r="C116" s="79" t="s">
        <v>200</v>
      </c>
      <c r="D116" s="80">
        <v>1</v>
      </c>
      <c r="E116" s="79" t="s">
        <v>75</v>
      </c>
      <c r="F116" s="79" t="s">
        <v>177</v>
      </c>
      <c r="G116" s="79" t="s">
        <v>87</v>
      </c>
      <c r="H116" s="81">
        <v>4</v>
      </c>
      <c r="I116" s="82" t="s">
        <v>275</v>
      </c>
      <c r="J116" s="83"/>
      <c r="K116" s="84">
        <v>73</v>
      </c>
      <c r="L116" s="85">
        <f>SUM(M116:U116)</f>
        <v>0</v>
      </c>
      <c r="M116" s="86"/>
      <c r="N116" s="87"/>
      <c r="O116" s="88"/>
      <c r="P116" s="89"/>
      <c r="Q116" s="90"/>
      <c r="R116" s="91"/>
      <c r="S116" s="92"/>
      <c r="T116" s="93"/>
      <c r="U116" s="94"/>
      <c r="V116" s="85">
        <f>L116*H116</f>
        <v>0</v>
      </c>
      <c r="W116" s="95">
        <f>L116*K116</f>
        <v>0</v>
      </c>
      <c r="X116" s="123">
        <v>3.01</v>
      </c>
      <c r="Y116" s="124">
        <f>X116*L116</f>
        <v>0</v>
      </c>
      <c r="Z116" s="66"/>
      <c r="AA116" s="13"/>
      <c r="AB116" s="13"/>
      <c r="AC116" s="13"/>
      <c r="AD116" s="13"/>
      <c r="AE116" s="16"/>
    </row>
    <row r="117" spans="1:31" ht="12.75" customHeight="1">
      <c r="A117" s="78">
        <f t="shared" si="21"/>
        <v>0</v>
      </c>
      <c r="B117" s="79" t="s">
        <v>276</v>
      </c>
      <c r="C117" s="79" t="s">
        <v>200</v>
      </c>
      <c r="D117" s="80">
        <v>1</v>
      </c>
      <c r="E117" s="79" t="s">
        <v>75</v>
      </c>
      <c r="F117" s="79" t="s">
        <v>158</v>
      </c>
      <c r="G117" s="79" t="s">
        <v>107</v>
      </c>
      <c r="H117" s="81">
        <v>20</v>
      </c>
      <c r="I117" s="82" t="s">
        <v>277</v>
      </c>
      <c r="J117" s="83"/>
      <c r="K117" s="84">
        <v>150</v>
      </c>
      <c r="L117" s="85">
        <f>SUM(M117:U117)</f>
        <v>0</v>
      </c>
      <c r="M117" s="86"/>
      <c r="N117" s="87"/>
      <c r="O117" s="88"/>
      <c r="P117" s="89"/>
      <c r="Q117" s="90"/>
      <c r="R117" s="91"/>
      <c r="S117" s="92"/>
      <c r="T117" s="93"/>
      <c r="U117" s="94"/>
      <c r="V117" s="85">
        <f>L117*H117</f>
        <v>0</v>
      </c>
      <c r="W117" s="95">
        <f>L117*K117</f>
        <v>0</v>
      </c>
      <c r="X117" s="123">
        <v>6</v>
      </c>
      <c r="Y117" s="124">
        <f>X117*L117</f>
        <v>0</v>
      </c>
      <c r="Z117" s="66"/>
      <c r="AA117" s="13"/>
      <c r="AB117" s="13"/>
      <c r="AC117" s="13"/>
      <c r="AD117" s="13"/>
      <c r="AE117" s="16"/>
    </row>
    <row r="118" spans="1:31" ht="12.75" customHeight="1">
      <c r="A118" s="78">
        <f t="shared" si="21"/>
        <v>0</v>
      </c>
      <c r="B118" s="79" t="s">
        <v>278</v>
      </c>
      <c r="C118" s="79" t="s">
        <v>200</v>
      </c>
      <c r="D118" s="80">
        <v>1</v>
      </c>
      <c r="E118" s="79" t="s">
        <v>75</v>
      </c>
      <c r="F118" s="79" t="s">
        <v>177</v>
      </c>
      <c r="G118" s="79" t="s">
        <v>87</v>
      </c>
      <c r="H118" s="81">
        <v>22</v>
      </c>
      <c r="I118" s="82" t="s">
        <v>279</v>
      </c>
      <c r="J118" s="83"/>
      <c r="K118" s="84">
        <v>150</v>
      </c>
      <c r="L118" s="85">
        <f>SUM(M118:U118)</f>
        <v>0</v>
      </c>
      <c r="M118" s="86"/>
      <c r="N118" s="87"/>
      <c r="O118" s="88"/>
      <c r="P118" s="89"/>
      <c r="Q118" s="90"/>
      <c r="R118" s="91"/>
      <c r="S118" s="92"/>
      <c r="T118" s="93"/>
      <c r="U118" s="94"/>
      <c r="V118" s="85">
        <f>L118*H118</f>
        <v>0</v>
      </c>
      <c r="W118" s="95">
        <f>L118*K118</f>
        <v>0</v>
      </c>
      <c r="X118" s="123">
        <v>5.93</v>
      </c>
      <c r="Y118" s="124">
        <f>X118*L118</f>
        <v>0</v>
      </c>
      <c r="Z118" s="66"/>
      <c r="AA118" s="13"/>
      <c r="AB118" s="13"/>
      <c r="AC118" s="13"/>
      <c r="AD118" s="13"/>
      <c r="AE118" s="16"/>
    </row>
    <row r="119" spans="1:31" ht="12.75" customHeight="1">
      <c r="A119" s="67">
        <f t="shared" si="21"/>
        <v>0</v>
      </c>
      <c r="B119" s="223" t="s">
        <v>280</v>
      </c>
      <c r="C119" s="224" t="str">
        <f>B119</f>
        <v>Haptic - Ian Powell - Jib</v>
      </c>
      <c r="D119" s="225"/>
      <c r="E119" s="224" t="s">
        <v>75</v>
      </c>
      <c r="F119" s="225"/>
      <c r="G119" s="225"/>
      <c r="H119" s="225"/>
      <c r="I119" s="225"/>
      <c r="J119" s="226"/>
      <c r="K119" s="227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8"/>
      <c r="X119" s="72"/>
      <c r="Y119" s="73"/>
      <c r="Z119" s="66"/>
      <c r="AA119" s="13"/>
      <c r="AB119" s="13"/>
      <c r="AC119" s="13"/>
      <c r="AD119" s="13"/>
      <c r="AE119" s="16"/>
    </row>
    <row r="120" spans="1:31" ht="12.75" customHeight="1">
      <c r="A120" s="78">
        <f t="shared" si="21"/>
        <v>0</v>
      </c>
      <c r="B120" s="79" t="s">
        <v>281</v>
      </c>
      <c r="C120" s="79" t="s">
        <v>282</v>
      </c>
      <c r="D120" s="80">
        <v>1</v>
      </c>
      <c r="E120" s="79" t="s">
        <v>75</v>
      </c>
      <c r="F120" s="79" t="s">
        <v>177</v>
      </c>
      <c r="G120" s="79" t="s">
        <v>87</v>
      </c>
      <c r="H120" s="81">
        <v>10</v>
      </c>
      <c r="I120" s="82" t="s">
        <v>283</v>
      </c>
      <c r="J120" s="83"/>
      <c r="K120" s="84">
        <v>62</v>
      </c>
      <c r="L120" s="85">
        <f t="shared" ref="L120:L127" si="22">SUM(M120:U120)</f>
        <v>0</v>
      </c>
      <c r="M120" s="86"/>
      <c r="N120" s="87"/>
      <c r="O120" s="88"/>
      <c r="P120" s="89"/>
      <c r="Q120" s="90"/>
      <c r="R120" s="91"/>
      <c r="S120" s="92"/>
      <c r="T120" s="93"/>
      <c r="U120" s="94"/>
      <c r="V120" s="85">
        <f t="shared" ref="V120:V127" si="23">L120*H120</f>
        <v>0</v>
      </c>
      <c r="W120" s="95">
        <f t="shared" ref="W120:W127" si="24">L120*K120</f>
        <v>0</v>
      </c>
      <c r="X120" s="123">
        <v>1.4</v>
      </c>
      <c r="Y120" s="124">
        <f t="shared" ref="Y120:Y127" si="25">X120*L120</f>
        <v>0</v>
      </c>
      <c r="Z120" s="66"/>
      <c r="AA120" s="13"/>
      <c r="AB120" s="13"/>
      <c r="AC120" s="13"/>
      <c r="AD120" s="13"/>
      <c r="AE120" s="16"/>
    </row>
    <row r="121" spans="1:31" ht="12.75" customHeight="1">
      <c r="A121" s="78">
        <f t="shared" si="21"/>
        <v>0</v>
      </c>
      <c r="B121" s="79" t="s">
        <v>284</v>
      </c>
      <c r="C121" s="79" t="s">
        <v>282</v>
      </c>
      <c r="D121" s="80">
        <v>1</v>
      </c>
      <c r="E121" s="79" t="s">
        <v>75</v>
      </c>
      <c r="F121" s="79" t="s">
        <v>177</v>
      </c>
      <c r="G121" s="79" t="s">
        <v>87</v>
      </c>
      <c r="H121" s="81">
        <v>5</v>
      </c>
      <c r="I121" s="82" t="s">
        <v>285</v>
      </c>
      <c r="J121" s="83"/>
      <c r="K121" s="84">
        <v>62</v>
      </c>
      <c r="L121" s="85">
        <f t="shared" si="22"/>
        <v>0</v>
      </c>
      <c r="M121" s="86"/>
      <c r="N121" s="87"/>
      <c r="O121" s="88"/>
      <c r="P121" s="89"/>
      <c r="Q121" s="90"/>
      <c r="R121" s="91"/>
      <c r="S121" s="92"/>
      <c r="T121" s="93"/>
      <c r="U121" s="94"/>
      <c r="V121" s="85">
        <f t="shared" si="23"/>
        <v>0</v>
      </c>
      <c r="W121" s="95">
        <f t="shared" si="24"/>
        <v>0</v>
      </c>
      <c r="X121" s="123">
        <v>1.68</v>
      </c>
      <c r="Y121" s="124">
        <f t="shared" si="25"/>
        <v>0</v>
      </c>
      <c r="Z121" s="66"/>
      <c r="AA121" s="13"/>
      <c r="AB121" s="13"/>
      <c r="AC121" s="13"/>
      <c r="AD121" s="13"/>
      <c r="AE121" s="16"/>
    </row>
    <row r="122" spans="1:31" ht="12.75" customHeight="1">
      <c r="A122" s="78">
        <f t="shared" si="21"/>
        <v>0</v>
      </c>
      <c r="B122" s="79" t="s">
        <v>286</v>
      </c>
      <c r="C122" s="79" t="s">
        <v>282</v>
      </c>
      <c r="D122" s="80">
        <v>1</v>
      </c>
      <c r="E122" s="79" t="s">
        <v>75</v>
      </c>
      <c r="F122" s="79" t="s">
        <v>177</v>
      </c>
      <c r="G122" s="79" t="s">
        <v>87</v>
      </c>
      <c r="H122" s="81">
        <v>11</v>
      </c>
      <c r="I122" s="82" t="s">
        <v>287</v>
      </c>
      <c r="J122" s="83"/>
      <c r="K122" s="84">
        <v>95</v>
      </c>
      <c r="L122" s="85">
        <f t="shared" si="22"/>
        <v>0</v>
      </c>
      <c r="M122" s="86"/>
      <c r="N122" s="87"/>
      <c r="O122" s="88"/>
      <c r="P122" s="89"/>
      <c r="Q122" s="90"/>
      <c r="R122" s="91"/>
      <c r="S122" s="92"/>
      <c r="T122" s="93"/>
      <c r="U122" s="94"/>
      <c r="V122" s="85">
        <f t="shared" si="23"/>
        <v>0</v>
      </c>
      <c r="W122" s="95">
        <f t="shared" si="24"/>
        <v>0</v>
      </c>
      <c r="X122" s="123">
        <v>4.04</v>
      </c>
      <c r="Y122" s="124">
        <f t="shared" si="25"/>
        <v>0</v>
      </c>
      <c r="Z122" s="66"/>
      <c r="AA122" s="13"/>
      <c r="AB122" s="13"/>
      <c r="AC122" s="13"/>
      <c r="AD122" s="13"/>
      <c r="AE122" s="16"/>
    </row>
    <row r="123" spans="1:31" ht="12.75" customHeight="1">
      <c r="A123" s="78">
        <f t="shared" si="21"/>
        <v>0</v>
      </c>
      <c r="B123" s="79" t="s">
        <v>288</v>
      </c>
      <c r="C123" s="79" t="s">
        <v>282</v>
      </c>
      <c r="D123" s="80">
        <v>1</v>
      </c>
      <c r="E123" s="79" t="s">
        <v>75</v>
      </c>
      <c r="F123" s="79" t="s">
        <v>177</v>
      </c>
      <c r="G123" s="79" t="s">
        <v>87</v>
      </c>
      <c r="H123" s="81">
        <v>5</v>
      </c>
      <c r="I123" s="82" t="s">
        <v>289</v>
      </c>
      <c r="J123" s="83"/>
      <c r="K123" s="84">
        <v>73</v>
      </c>
      <c r="L123" s="85">
        <f t="shared" si="22"/>
        <v>0</v>
      </c>
      <c r="M123" s="86"/>
      <c r="N123" s="87"/>
      <c r="O123" s="88"/>
      <c r="P123" s="89"/>
      <c r="Q123" s="90"/>
      <c r="R123" s="91"/>
      <c r="S123" s="92"/>
      <c r="T123" s="93"/>
      <c r="U123" s="94"/>
      <c r="V123" s="85">
        <f t="shared" si="23"/>
        <v>0</v>
      </c>
      <c r="W123" s="95">
        <f t="shared" si="24"/>
        <v>0</v>
      </c>
      <c r="X123" s="123">
        <v>2.81</v>
      </c>
      <c r="Y123" s="124">
        <f t="shared" si="25"/>
        <v>0</v>
      </c>
      <c r="Z123" s="66"/>
      <c r="AA123" s="13"/>
      <c r="AB123" s="13"/>
      <c r="AC123" s="13"/>
      <c r="AD123" s="13"/>
      <c r="AE123" s="16"/>
    </row>
    <row r="124" spans="1:31" ht="12.75" customHeight="1">
      <c r="A124" s="78">
        <f t="shared" si="21"/>
        <v>0</v>
      </c>
      <c r="B124" s="79" t="s">
        <v>290</v>
      </c>
      <c r="C124" s="79" t="s">
        <v>282</v>
      </c>
      <c r="D124" s="80">
        <v>1</v>
      </c>
      <c r="E124" s="79" t="s">
        <v>75</v>
      </c>
      <c r="F124" s="79" t="s">
        <v>177</v>
      </c>
      <c r="G124" s="79" t="s">
        <v>87</v>
      </c>
      <c r="H124" s="81">
        <v>10</v>
      </c>
      <c r="I124" s="82" t="s">
        <v>291</v>
      </c>
      <c r="J124" s="83"/>
      <c r="K124" s="84">
        <v>95</v>
      </c>
      <c r="L124" s="85">
        <f t="shared" si="22"/>
        <v>0</v>
      </c>
      <c r="M124" s="86"/>
      <c r="N124" s="87"/>
      <c r="O124" s="88"/>
      <c r="P124" s="89"/>
      <c r="Q124" s="90"/>
      <c r="R124" s="91"/>
      <c r="S124" s="92"/>
      <c r="T124" s="93"/>
      <c r="U124" s="94"/>
      <c r="V124" s="85">
        <f t="shared" si="23"/>
        <v>0</v>
      </c>
      <c r="W124" s="95">
        <f t="shared" si="24"/>
        <v>0</v>
      </c>
      <c r="X124" s="123">
        <v>4.0199999999999996</v>
      </c>
      <c r="Y124" s="124">
        <f t="shared" si="25"/>
        <v>0</v>
      </c>
      <c r="Z124" s="66"/>
      <c r="AA124" s="13"/>
      <c r="AB124" s="13"/>
      <c r="AC124" s="13"/>
      <c r="AD124" s="13"/>
      <c r="AE124" s="16"/>
    </row>
    <row r="125" spans="1:31" ht="12.75" customHeight="1">
      <c r="A125" s="78">
        <f t="shared" si="21"/>
        <v>0</v>
      </c>
      <c r="B125" s="79" t="s">
        <v>292</v>
      </c>
      <c r="C125" s="79" t="s">
        <v>282</v>
      </c>
      <c r="D125" s="80">
        <v>1</v>
      </c>
      <c r="E125" s="79" t="s">
        <v>75</v>
      </c>
      <c r="F125" s="79" t="s">
        <v>177</v>
      </c>
      <c r="G125" s="79" t="s">
        <v>87</v>
      </c>
      <c r="H125" s="81">
        <v>3</v>
      </c>
      <c r="I125" s="82" t="s">
        <v>293</v>
      </c>
      <c r="J125" s="83"/>
      <c r="K125" s="84">
        <v>45</v>
      </c>
      <c r="L125" s="85">
        <f t="shared" si="22"/>
        <v>0</v>
      </c>
      <c r="M125" s="86"/>
      <c r="N125" s="87"/>
      <c r="O125" s="88"/>
      <c r="P125" s="89"/>
      <c r="Q125" s="90"/>
      <c r="R125" s="91"/>
      <c r="S125" s="92"/>
      <c r="T125" s="93"/>
      <c r="U125" s="94"/>
      <c r="V125" s="85">
        <f t="shared" si="23"/>
        <v>0</v>
      </c>
      <c r="W125" s="95">
        <f t="shared" si="24"/>
        <v>0</v>
      </c>
      <c r="X125" s="123">
        <v>1.1399999999999999</v>
      </c>
      <c r="Y125" s="124">
        <f t="shared" si="25"/>
        <v>0</v>
      </c>
      <c r="Z125" s="66"/>
      <c r="AA125" s="13"/>
      <c r="AB125" s="13"/>
      <c r="AC125" s="13"/>
      <c r="AD125" s="13"/>
      <c r="AE125" s="16"/>
    </row>
    <row r="126" spans="1:31" ht="12.75" customHeight="1">
      <c r="A126" s="78">
        <f t="shared" si="21"/>
        <v>0</v>
      </c>
      <c r="B126" s="79" t="s">
        <v>294</v>
      </c>
      <c r="C126" s="79" t="s">
        <v>282</v>
      </c>
      <c r="D126" s="80">
        <v>1</v>
      </c>
      <c r="E126" s="79" t="s">
        <v>75</v>
      </c>
      <c r="F126" s="79" t="s">
        <v>177</v>
      </c>
      <c r="G126" s="79" t="s">
        <v>87</v>
      </c>
      <c r="H126" s="81">
        <v>5</v>
      </c>
      <c r="I126" s="82" t="s">
        <v>295</v>
      </c>
      <c r="J126" s="83"/>
      <c r="K126" s="84">
        <v>89</v>
      </c>
      <c r="L126" s="85">
        <f t="shared" si="22"/>
        <v>0</v>
      </c>
      <c r="M126" s="86"/>
      <c r="N126" s="87"/>
      <c r="O126" s="88"/>
      <c r="P126" s="89"/>
      <c r="Q126" s="90"/>
      <c r="R126" s="91"/>
      <c r="S126" s="92"/>
      <c r="T126" s="93"/>
      <c r="U126" s="94"/>
      <c r="V126" s="85">
        <f t="shared" si="23"/>
        <v>0</v>
      </c>
      <c r="W126" s="95">
        <f t="shared" si="24"/>
        <v>0</v>
      </c>
      <c r="X126" s="123">
        <v>4.68</v>
      </c>
      <c r="Y126" s="124">
        <f t="shared" si="25"/>
        <v>0</v>
      </c>
      <c r="Z126" s="66"/>
      <c r="AA126" s="13"/>
      <c r="AB126" s="13"/>
      <c r="AC126" s="13"/>
      <c r="AD126" s="13"/>
      <c r="AE126" s="16"/>
    </row>
    <row r="127" spans="1:31" ht="12.75" customHeight="1">
      <c r="A127" s="78">
        <f t="shared" si="21"/>
        <v>0</v>
      </c>
      <c r="B127" s="79" t="s">
        <v>296</v>
      </c>
      <c r="C127" s="79" t="s">
        <v>282</v>
      </c>
      <c r="D127" s="80">
        <v>1</v>
      </c>
      <c r="E127" s="79" t="s">
        <v>75</v>
      </c>
      <c r="F127" s="79" t="s">
        <v>177</v>
      </c>
      <c r="G127" s="79" t="s">
        <v>87</v>
      </c>
      <c r="H127" s="81">
        <v>11</v>
      </c>
      <c r="I127" s="82" t="s">
        <v>297</v>
      </c>
      <c r="J127" s="83"/>
      <c r="K127" s="84">
        <v>106</v>
      </c>
      <c r="L127" s="85">
        <f t="shared" si="22"/>
        <v>0</v>
      </c>
      <c r="M127" s="86"/>
      <c r="N127" s="87"/>
      <c r="O127" s="88"/>
      <c r="P127" s="89"/>
      <c r="Q127" s="90"/>
      <c r="R127" s="91"/>
      <c r="S127" s="92"/>
      <c r="T127" s="93"/>
      <c r="U127" s="94"/>
      <c r="V127" s="85">
        <f t="shared" si="23"/>
        <v>0</v>
      </c>
      <c r="W127" s="95">
        <f t="shared" si="24"/>
        <v>0</v>
      </c>
      <c r="X127" s="123">
        <v>4.99</v>
      </c>
      <c r="Y127" s="124">
        <f t="shared" si="25"/>
        <v>0</v>
      </c>
      <c r="Z127" s="66"/>
      <c r="AA127" s="13"/>
      <c r="AB127" s="13"/>
      <c r="AC127" s="13"/>
      <c r="AD127" s="13"/>
      <c r="AE127" s="16"/>
    </row>
    <row r="128" spans="1:31" ht="12.75" customHeight="1">
      <c r="A128" s="67">
        <f t="shared" si="21"/>
        <v>0</v>
      </c>
      <c r="B128" s="68" t="s">
        <v>298</v>
      </c>
      <c r="C128" s="68" t="str">
        <f>B128</f>
        <v>Haptic - Jeremy Ho</v>
      </c>
      <c r="D128" s="69"/>
      <c r="E128" s="68" t="s">
        <v>75</v>
      </c>
      <c r="F128" s="69"/>
      <c r="G128" s="69"/>
      <c r="H128" s="69"/>
      <c r="I128" s="69"/>
      <c r="J128" s="69"/>
      <c r="K128" s="20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210"/>
      <c r="X128" s="72"/>
      <c r="Y128" s="73"/>
      <c r="Z128" s="66"/>
      <c r="AA128" s="13"/>
      <c r="AB128" s="13"/>
      <c r="AC128" s="13"/>
      <c r="AD128" s="13"/>
      <c r="AE128" s="16"/>
    </row>
    <row r="129" spans="1:31" ht="12.75" customHeight="1">
      <c r="A129" s="78">
        <f t="shared" si="21"/>
        <v>0</v>
      </c>
      <c r="B129" s="79" t="s">
        <v>299</v>
      </c>
      <c r="C129" s="79" t="s">
        <v>300</v>
      </c>
      <c r="D129" s="80">
        <v>3</v>
      </c>
      <c r="E129" s="79" t="s">
        <v>75</v>
      </c>
      <c r="F129" s="79" t="s">
        <v>130</v>
      </c>
      <c r="G129" s="79" t="s">
        <v>87</v>
      </c>
      <c r="H129" s="81">
        <v>10</v>
      </c>
      <c r="I129" s="82" t="s">
        <v>301</v>
      </c>
      <c r="J129" s="83"/>
      <c r="K129" s="84">
        <v>123</v>
      </c>
      <c r="L129" s="85">
        <f>SUM(M129:U129)</f>
        <v>0</v>
      </c>
      <c r="M129" s="86"/>
      <c r="N129" s="87"/>
      <c r="O129" s="88"/>
      <c r="P129" s="89"/>
      <c r="Q129" s="90"/>
      <c r="R129" s="91"/>
      <c r="S129" s="92"/>
      <c r="T129" s="93"/>
      <c r="U129" s="94"/>
      <c r="V129" s="85">
        <f>L129*H129</f>
        <v>0</v>
      </c>
      <c r="W129" s="95">
        <f>L129*K129</f>
        <v>0</v>
      </c>
      <c r="X129" s="123">
        <v>4.97</v>
      </c>
      <c r="Y129" s="124">
        <f>X129*L129</f>
        <v>0</v>
      </c>
      <c r="Z129" s="66"/>
      <c r="AA129" s="13"/>
      <c r="AB129" s="13"/>
      <c r="AC129" s="13"/>
      <c r="AD129" s="13"/>
      <c r="AE129" s="16"/>
    </row>
    <row r="130" spans="1:31" ht="12.75" customHeight="1">
      <c r="A130" s="78">
        <f t="shared" si="21"/>
        <v>0</v>
      </c>
      <c r="B130" s="79" t="s">
        <v>302</v>
      </c>
      <c r="C130" s="79" t="s">
        <v>300</v>
      </c>
      <c r="D130" s="80">
        <v>3</v>
      </c>
      <c r="E130" s="79" t="s">
        <v>75</v>
      </c>
      <c r="F130" s="79" t="s">
        <v>130</v>
      </c>
      <c r="G130" s="79" t="s">
        <v>87</v>
      </c>
      <c r="H130" s="81">
        <v>10</v>
      </c>
      <c r="I130" s="82" t="s">
        <v>303</v>
      </c>
      <c r="J130" s="83"/>
      <c r="K130" s="84">
        <v>112</v>
      </c>
      <c r="L130" s="85">
        <f>SUM(M130:U130)</f>
        <v>0</v>
      </c>
      <c r="M130" s="86"/>
      <c r="N130" s="87"/>
      <c r="O130" s="88"/>
      <c r="P130" s="89"/>
      <c r="Q130" s="90"/>
      <c r="R130" s="91"/>
      <c r="S130" s="92"/>
      <c r="T130" s="93"/>
      <c r="U130" s="94"/>
      <c r="V130" s="85">
        <f>L130*H130</f>
        <v>0</v>
      </c>
      <c r="W130" s="95">
        <f>L130*K130</f>
        <v>0</v>
      </c>
      <c r="X130" s="123">
        <v>4.33</v>
      </c>
      <c r="Y130" s="124">
        <f>X130*L130</f>
        <v>0</v>
      </c>
      <c r="Z130" s="66"/>
      <c r="AA130" s="13"/>
      <c r="AB130" s="13"/>
      <c r="AC130" s="13"/>
      <c r="AD130" s="13"/>
      <c r="AE130" s="16"/>
    </row>
    <row r="131" spans="1:31" ht="12.75" customHeight="1">
      <c r="A131" s="78">
        <f t="shared" si="21"/>
        <v>0</v>
      </c>
      <c r="B131" s="79" t="s">
        <v>304</v>
      </c>
      <c r="C131" s="79" t="s">
        <v>300</v>
      </c>
      <c r="D131" s="80">
        <v>3</v>
      </c>
      <c r="E131" s="79" t="s">
        <v>75</v>
      </c>
      <c r="F131" s="79" t="s">
        <v>92</v>
      </c>
      <c r="G131" s="79" t="s">
        <v>79</v>
      </c>
      <c r="H131" s="81">
        <v>10</v>
      </c>
      <c r="I131" s="82" t="s">
        <v>305</v>
      </c>
      <c r="J131" s="83"/>
      <c r="K131" s="84">
        <v>128</v>
      </c>
      <c r="L131" s="85">
        <f>SUM(M131:U131)</f>
        <v>0</v>
      </c>
      <c r="M131" s="86"/>
      <c r="N131" s="87"/>
      <c r="O131" s="88"/>
      <c r="P131" s="89"/>
      <c r="Q131" s="90"/>
      <c r="R131" s="91"/>
      <c r="S131" s="92"/>
      <c r="T131" s="93"/>
      <c r="U131" s="94"/>
      <c r="V131" s="85">
        <f>L131*H131</f>
        <v>0</v>
      </c>
      <c r="W131" s="95">
        <f>L131*K131</f>
        <v>0</v>
      </c>
      <c r="X131" s="123">
        <v>5.39</v>
      </c>
      <c r="Y131" s="124">
        <f>X131*L131</f>
        <v>0</v>
      </c>
      <c r="Z131" s="66"/>
      <c r="AA131" s="13"/>
      <c r="AB131" s="13"/>
      <c r="AC131" s="13"/>
      <c r="AD131" s="13"/>
      <c r="AE131" s="16"/>
    </row>
    <row r="132" spans="1:31" ht="12.75" customHeight="1">
      <c r="A132" s="78">
        <f t="shared" si="21"/>
        <v>0</v>
      </c>
      <c r="B132" s="79" t="s">
        <v>306</v>
      </c>
      <c r="C132" s="79" t="s">
        <v>307</v>
      </c>
      <c r="D132" s="80">
        <v>7</v>
      </c>
      <c r="E132" s="79" t="s">
        <v>75</v>
      </c>
      <c r="F132" s="79" t="s">
        <v>201</v>
      </c>
      <c r="G132" s="79" t="s">
        <v>79</v>
      </c>
      <c r="H132" s="81">
        <v>4</v>
      </c>
      <c r="I132" s="82" t="s">
        <v>308</v>
      </c>
      <c r="J132" s="83"/>
      <c r="K132" s="84">
        <v>312</v>
      </c>
      <c r="L132" s="85">
        <f>SUM(M132:U132)</f>
        <v>0</v>
      </c>
      <c r="M132" s="86"/>
      <c r="N132" s="87"/>
      <c r="O132" s="88"/>
      <c r="P132" s="89"/>
      <c r="Q132" s="90"/>
      <c r="R132" s="91"/>
      <c r="S132" s="92"/>
      <c r="T132" s="93"/>
      <c r="U132" s="94"/>
      <c r="V132" s="85">
        <f>L132*H132</f>
        <v>0</v>
      </c>
      <c r="W132" s="95">
        <f>L132*K132</f>
        <v>0</v>
      </c>
      <c r="X132" s="123">
        <v>18.5</v>
      </c>
      <c r="Y132" s="124">
        <f>X132*L132</f>
        <v>0</v>
      </c>
      <c r="Z132" s="66"/>
      <c r="AA132" s="13"/>
      <c r="AB132" s="13"/>
      <c r="AC132" s="13"/>
      <c r="AD132" s="13"/>
      <c r="AE132" s="16"/>
    </row>
    <row r="133" spans="1:31" ht="12.75" customHeight="1">
      <c r="A133" s="67">
        <f t="shared" si="21"/>
        <v>0</v>
      </c>
      <c r="B133" s="68" t="s">
        <v>309</v>
      </c>
      <c r="C133" s="68" t="str">
        <f>B133</f>
        <v>Haptic - Jimmy Webb</v>
      </c>
      <c r="D133" s="69"/>
      <c r="E133" s="68" t="s">
        <v>75</v>
      </c>
      <c r="F133" s="69"/>
      <c r="G133" s="69"/>
      <c r="H133" s="69"/>
      <c r="I133" s="69"/>
      <c r="J133" s="69"/>
      <c r="K133" s="20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210"/>
      <c r="X133" s="72"/>
      <c r="Y133" s="73"/>
      <c r="Z133" s="66"/>
      <c r="AA133" s="13"/>
      <c r="AB133" s="13"/>
      <c r="AC133" s="13"/>
      <c r="AD133" s="13"/>
      <c r="AE133" s="16"/>
    </row>
    <row r="134" spans="1:31" ht="12.75" customHeight="1">
      <c r="A134" s="78">
        <f t="shared" si="21"/>
        <v>0</v>
      </c>
      <c r="B134" s="79" t="s">
        <v>310</v>
      </c>
      <c r="C134" s="79" t="s">
        <v>311</v>
      </c>
      <c r="D134" s="80">
        <v>8</v>
      </c>
      <c r="E134" s="79" t="s">
        <v>75</v>
      </c>
      <c r="F134" s="79" t="s">
        <v>201</v>
      </c>
      <c r="G134" s="79" t="s">
        <v>79</v>
      </c>
      <c r="H134" s="81">
        <v>3</v>
      </c>
      <c r="I134" s="82" t="s">
        <v>312</v>
      </c>
      <c r="J134" s="83"/>
      <c r="K134" s="84">
        <v>689</v>
      </c>
      <c r="L134" s="85">
        <f>SUM(M134:U134)</f>
        <v>0</v>
      </c>
      <c r="M134" s="86"/>
      <c r="N134" s="87"/>
      <c r="O134" s="88"/>
      <c r="P134" s="89"/>
      <c r="Q134" s="90"/>
      <c r="R134" s="91"/>
      <c r="S134" s="92"/>
      <c r="T134" s="93"/>
      <c r="U134" s="94"/>
      <c r="V134" s="85">
        <f>L134*H134</f>
        <v>0</v>
      </c>
      <c r="W134" s="95">
        <f>L134*K134</f>
        <v>0</v>
      </c>
      <c r="X134" s="123">
        <v>47.83</v>
      </c>
      <c r="Y134" s="124">
        <f>X134*L134</f>
        <v>0</v>
      </c>
      <c r="Z134" s="66"/>
      <c r="AA134" s="13"/>
      <c r="AB134" s="13"/>
      <c r="AC134" s="13"/>
      <c r="AD134" s="13"/>
      <c r="AE134" s="16"/>
    </row>
    <row r="135" spans="1:31" ht="12.75" customHeight="1">
      <c r="A135" s="78">
        <f t="shared" si="21"/>
        <v>0</v>
      </c>
      <c r="B135" s="237" t="s">
        <v>313</v>
      </c>
      <c r="C135" s="237" t="s">
        <v>311</v>
      </c>
      <c r="D135" s="238">
        <v>8</v>
      </c>
      <c r="E135" s="237" t="s">
        <v>75</v>
      </c>
      <c r="F135" s="237" t="s">
        <v>201</v>
      </c>
      <c r="G135" s="237" t="s">
        <v>79</v>
      </c>
      <c r="H135" s="239">
        <v>1</v>
      </c>
      <c r="I135" s="240" t="s">
        <v>314</v>
      </c>
      <c r="J135" s="241"/>
      <c r="K135" s="242">
        <v>245</v>
      </c>
      <c r="L135" s="243">
        <f>SUM(M135:U135)</f>
        <v>0</v>
      </c>
      <c r="M135" s="244"/>
      <c r="N135" s="244"/>
      <c r="O135" s="245"/>
      <c r="P135" s="244"/>
      <c r="Q135" s="244"/>
      <c r="R135" s="244"/>
      <c r="S135" s="244"/>
      <c r="T135" s="244"/>
      <c r="U135" s="244"/>
      <c r="V135" s="243">
        <f>L135*H135</f>
        <v>0</v>
      </c>
      <c r="W135" s="95">
        <f>L135*K135</f>
        <v>0</v>
      </c>
      <c r="X135" s="246">
        <v>15.62</v>
      </c>
      <c r="Y135" s="247">
        <f>X135*L135</f>
        <v>0</v>
      </c>
      <c r="Z135" s="66"/>
      <c r="AA135" s="13"/>
      <c r="AB135" s="13"/>
      <c r="AC135" s="13"/>
      <c r="AD135" s="13"/>
      <c r="AE135" s="16"/>
    </row>
    <row r="136" spans="1:31" ht="12.75" customHeight="1">
      <c r="A136" s="78">
        <f t="shared" si="21"/>
        <v>0</v>
      </c>
      <c r="B136" s="237" t="s">
        <v>315</v>
      </c>
      <c r="C136" s="237" t="s">
        <v>311</v>
      </c>
      <c r="D136" s="238">
        <v>8</v>
      </c>
      <c r="E136" s="237" t="s">
        <v>75</v>
      </c>
      <c r="F136" s="237" t="s">
        <v>201</v>
      </c>
      <c r="G136" s="237" t="s">
        <v>79</v>
      </c>
      <c r="H136" s="239">
        <v>1</v>
      </c>
      <c r="I136" s="240" t="s">
        <v>316</v>
      </c>
      <c r="J136" s="241"/>
      <c r="K136" s="242">
        <v>245</v>
      </c>
      <c r="L136" s="243">
        <f>SUM(M136:U136)</f>
        <v>0</v>
      </c>
      <c r="M136" s="244"/>
      <c r="N136" s="244"/>
      <c r="O136" s="245"/>
      <c r="P136" s="244"/>
      <c r="Q136" s="244"/>
      <c r="R136" s="244"/>
      <c r="S136" s="244"/>
      <c r="T136" s="244"/>
      <c r="U136" s="244"/>
      <c r="V136" s="243">
        <f>L136*H136</f>
        <v>0</v>
      </c>
      <c r="W136" s="95">
        <f>L136*K136</f>
        <v>0</v>
      </c>
      <c r="X136" s="246">
        <v>15.66</v>
      </c>
      <c r="Y136" s="247">
        <f>X136*L136</f>
        <v>0</v>
      </c>
      <c r="Z136" s="66"/>
      <c r="AA136" s="13"/>
      <c r="AB136" s="13"/>
      <c r="AC136" s="13"/>
      <c r="AD136" s="13"/>
      <c r="AE136" s="16"/>
    </row>
    <row r="137" spans="1:31" ht="12.75" customHeight="1">
      <c r="A137" s="78">
        <f t="shared" si="21"/>
        <v>0</v>
      </c>
      <c r="B137" s="237" t="s">
        <v>317</v>
      </c>
      <c r="C137" s="237" t="s">
        <v>311</v>
      </c>
      <c r="D137" s="238">
        <v>8</v>
      </c>
      <c r="E137" s="237" t="s">
        <v>75</v>
      </c>
      <c r="F137" s="237" t="s">
        <v>201</v>
      </c>
      <c r="G137" s="237" t="s">
        <v>79</v>
      </c>
      <c r="H137" s="239">
        <v>1</v>
      </c>
      <c r="I137" s="240" t="s">
        <v>318</v>
      </c>
      <c r="J137" s="241"/>
      <c r="K137" s="242">
        <v>256</v>
      </c>
      <c r="L137" s="243">
        <f>SUM(M137:U137)</f>
        <v>0</v>
      </c>
      <c r="M137" s="244"/>
      <c r="N137" s="244"/>
      <c r="O137" s="245"/>
      <c r="P137" s="244"/>
      <c r="Q137" s="244"/>
      <c r="R137" s="244"/>
      <c r="S137" s="244"/>
      <c r="T137" s="244"/>
      <c r="U137" s="244"/>
      <c r="V137" s="243">
        <f>L137*H137</f>
        <v>0</v>
      </c>
      <c r="W137" s="95">
        <f>L137*K137</f>
        <v>0</v>
      </c>
      <c r="X137" s="259">
        <v>16.55</v>
      </c>
      <c r="Y137" s="260">
        <f>X137*L137</f>
        <v>0</v>
      </c>
      <c r="Z137" s="66"/>
      <c r="AA137" s="13"/>
      <c r="AB137" s="13"/>
      <c r="AC137" s="13"/>
      <c r="AD137" s="13"/>
      <c r="AE137" s="16"/>
    </row>
    <row r="138" spans="1:31" ht="12" customHeight="1">
      <c r="A138" s="67">
        <f t="shared" si="21"/>
        <v>0</v>
      </c>
      <c r="B138" s="102"/>
      <c r="C138" s="103"/>
      <c r="D138" s="103"/>
      <c r="E138" s="103"/>
      <c r="F138" s="103"/>
      <c r="G138" s="103"/>
      <c r="H138" s="104"/>
      <c r="I138" s="104"/>
      <c r="J138" s="105"/>
      <c r="K138" s="106"/>
      <c r="L138" s="107"/>
      <c r="M138" s="108"/>
      <c r="N138" s="108"/>
      <c r="O138" s="109"/>
      <c r="P138" s="108"/>
      <c r="Q138" s="108"/>
      <c r="R138" s="108"/>
      <c r="S138" s="108"/>
      <c r="T138" s="108"/>
      <c r="U138" s="109"/>
      <c r="V138" s="107"/>
      <c r="W138" s="110"/>
      <c r="X138" s="111"/>
      <c r="Y138" s="112"/>
      <c r="Z138" s="66"/>
      <c r="AA138" s="13"/>
      <c r="AB138" s="13"/>
      <c r="AC138" s="13"/>
      <c r="AD138" s="13"/>
      <c r="AE138" s="16"/>
    </row>
    <row r="139" spans="1:31" ht="12.75" customHeight="1">
      <c r="A139" s="78">
        <f t="shared" si="21"/>
        <v>0</v>
      </c>
      <c r="B139" s="79" t="s">
        <v>319</v>
      </c>
      <c r="C139" s="79" t="s">
        <v>311</v>
      </c>
      <c r="D139" s="80">
        <v>7</v>
      </c>
      <c r="E139" s="79" t="s">
        <v>75</v>
      </c>
      <c r="F139" s="79" t="s">
        <v>86</v>
      </c>
      <c r="G139" s="79" t="s">
        <v>79</v>
      </c>
      <c r="H139" s="81">
        <v>4</v>
      </c>
      <c r="I139" s="82" t="s">
        <v>320</v>
      </c>
      <c r="J139" s="83"/>
      <c r="K139" s="84">
        <v>467</v>
      </c>
      <c r="L139" s="85">
        <f>SUM(M139:U139)</f>
        <v>0</v>
      </c>
      <c r="M139" s="86"/>
      <c r="N139" s="87"/>
      <c r="O139" s="88"/>
      <c r="P139" s="89"/>
      <c r="Q139" s="90"/>
      <c r="R139" s="91"/>
      <c r="S139" s="92"/>
      <c r="T139" s="93"/>
      <c r="U139" s="94"/>
      <c r="V139" s="85">
        <f>L139*H139</f>
        <v>0</v>
      </c>
      <c r="W139" s="95">
        <f>L139*K139</f>
        <v>0</v>
      </c>
      <c r="X139" s="117">
        <v>32</v>
      </c>
      <c r="Y139" s="118">
        <f>X139*L139</f>
        <v>0</v>
      </c>
      <c r="Z139" s="66"/>
      <c r="AA139" s="13"/>
      <c r="AB139" s="13"/>
      <c r="AC139" s="13"/>
      <c r="AD139" s="13"/>
      <c r="AE139" s="16"/>
    </row>
    <row r="140" spans="1:31" ht="12.75" customHeight="1">
      <c r="A140" s="78">
        <f t="shared" si="21"/>
        <v>0</v>
      </c>
      <c r="B140" s="79" t="s">
        <v>321</v>
      </c>
      <c r="C140" s="79" t="s">
        <v>311</v>
      </c>
      <c r="D140" s="80">
        <v>7</v>
      </c>
      <c r="E140" s="79" t="s">
        <v>75</v>
      </c>
      <c r="F140" s="79" t="s">
        <v>86</v>
      </c>
      <c r="G140" s="79" t="s">
        <v>87</v>
      </c>
      <c r="H140" s="81">
        <v>4</v>
      </c>
      <c r="I140" s="82" t="s">
        <v>322</v>
      </c>
      <c r="J140" s="83"/>
      <c r="K140" s="84">
        <v>267</v>
      </c>
      <c r="L140" s="85">
        <f>SUM(M140:U140)</f>
        <v>0</v>
      </c>
      <c r="M140" s="86"/>
      <c r="N140" s="87"/>
      <c r="O140" s="88"/>
      <c r="P140" s="89"/>
      <c r="Q140" s="90"/>
      <c r="R140" s="91"/>
      <c r="S140" s="92"/>
      <c r="T140" s="93"/>
      <c r="U140" s="94"/>
      <c r="V140" s="85">
        <f>L140*H140</f>
        <v>0</v>
      </c>
      <c r="W140" s="95">
        <f>L140*K140</f>
        <v>0</v>
      </c>
      <c r="X140" s="123">
        <v>17.63</v>
      </c>
      <c r="Y140" s="124">
        <f>X140*L140</f>
        <v>0</v>
      </c>
      <c r="Z140" s="66"/>
      <c r="AA140" s="13"/>
      <c r="AB140" s="13"/>
      <c r="AC140" s="13"/>
      <c r="AD140" s="13"/>
      <c r="AE140" s="16"/>
    </row>
    <row r="141" spans="1:31" ht="12.75" customHeight="1">
      <c r="A141" s="78">
        <f t="shared" si="21"/>
        <v>0</v>
      </c>
      <c r="B141" s="79" t="s">
        <v>323</v>
      </c>
      <c r="C141" s="79" t="s">
        <v>311</v>
      </c>
      <c r="D141" s="80">
        <v>7</v>
      </c>
      <c r="E141" s="79" t="s">
        <v>75</v>
      </c>
      <c r="F141" s="79" t="s">
        <v>106</v>
      </c>
      <c r="G141" s="79" t="s">
        <v>107</v>
      </c>
      <c r="H141" s="81">
        <v>4</v>
      </c>
      <c r="I141" s="82" t="s">
        <v>324</v>
      </c>
      <c r="J141" s="83"/>
      <c r="K141" s="84">
        <v>334</v>
      </c>
      <c r="L141" s="85">
        <f>SUM(M141:U141)</f>
        <v>0</v>
      </c>
      <c r="M141" s="86"/>
      <c r="N141" s="87"/>
      <c r="O141" s="88"/>
      <c r="P141" s="89"/>
      <c r="Q141" s="90"/>
      <c r="R141" s="91"/>
      <c r="S141" s="92"/>
      <c r="T141" s="93"/>
      <c r="U141" s="94"/>
      <c r="V141" s="85">
        <f>L141*H141</f>
        <v>0</v>
      </c>
      <c r="W141" s="95">
        <f>L141*K141</f>
        <v>0</v>
      </c>
      <c r="X141" s="96">
        <v>18.61</v>
      </c>
      <c r="Y141" s="97">
        <f>X141*L141</f>
        <v>0</v>
      </c>
      <c r="Z141" s="66"/>
      <c r="AA141" s="13"/>
      <c r="AB141" s="13"/>
      <c r="AC141" s="13"/>
      <c r="AD141" s="13"/>
      <c r="AE141" s="16"/>
    </row>
    <row r="142" spans="1:31" ht="12" customHeight="1">
      <c r="A142" s="67">
        <f t="shared" si="21"/>
        <v>0</v>
      </c>
      <c r="B142" s="102"/>
      <c r="C142" s="103"/>
      <c r="D142" s="103"/>
      <c r="E142" s="103"/>
      <c r="F142" s="103"/>
      <c r="G142" s="103"/>
      <c r="H142" s="104"/>
      <c r="I142" s="104"/>
      <c r="J142" s="105"/>
      <c r="K142" s="106"/>
      <c r="L142" s="107"/>
      <c r="M142" s="108"/>
      <c r="N142" s="108"/>
      <c r="O142" s="109"/>
      <c r="P142" s="108"/>
      <c r="Q142" s="108"/>
      <c r="R142" s="108"/>
      <c r="S142" s="108"/>
      <c r="T142" s="108"/>
      <c r="U142" s="109"/>
      <c r="V142" s="107"/>
      <c r="W142" s="110"/>
      <c r="X142" s="111"/>
      <c r="Y142" s="112"/>
      <c r="Z142" s="66"/>
      <c r="AA142" s="13"/>
      <c r="AB142" s="13"/>
      <c r="AC142" s="13"/>
      <c r="AD142" s="13"/>
      <c r="AE142" s="16"/>
    </row>
    <row r="143" spans="1:31" ht="12.75" customHeight="1">
      <c r="A143" s="78">
        <f t="shared" si="21"/>
        <v>0</v>
      </c>
      <c r="B143" s="79" t="s">
        <v>325</v>
      </c>
      <c r="C143" s="79" t="s">
        <v>311</v>
      </c>
      <c r="D143" s="80">
        <v>6</v>
      </c>
      <c r="E143" s="79" t="s">
        <v>75</v>
      </c>
      <c r="F143" s="79" t="s">
        <v>78</v>
      </c>
      <c r="G143" s="79" t="s">
        <v>87</v>
      </c>
      <c r="H143" s="81">
        <v>5</v>
      </c>
      <c r="I143" s="82" t="s">
        <v>326</v>
      </c>
      <c r="J143" s="83"/>
      <c r="K143" s="84">
        <v>228</v>
      </c>
      <c r="L143" s="85">
        <f>SUM(M143:U143)</f>
        <v>0</v>
      </c>
      <c r="M143" s="86"/>
      <c r="N143" s="87"/>
      <c r="O143" s="88"/>
      <c r="P143" s="89"/>
      <c r="Q143" s="90"/>
      <c r="R143" s="91"/>
      <c r="S143" s="92"/>
      <c r="T143" s="93"/>
      <c r="U143" s="94"/>
      <c r="V143" s="85">
        <f>L143*H143</f>
        <v>0</v>
      </c>
      <c r="W143" s="95">
        <f>L143*K143</f>
        <v>0</v>
      </c>
      <c r="X143" s="117">
        <v>13.14</v>
      </c>
      <c r="Y143" s="118">
        <f>X143*L143</f>
        <v>0</v>
      </c>
      <c r="Z143" s="66"/>
      <c r="AA143" s="13"/>
      <c r="AB143" s="13"/>
      <c r="AC143" s="13"/>
      <c r="AD143" s="13"/>
      <c r="AE143" s="16"/>
    </row>
    <row r="144" spans="1:31" ht="12.75" customHeight="1">
      <c r="A144" s="78">
        <f t="shared" si="21"/>
        <v>0</v>
      </c>
      <c r="B144" s="79" t="s">
        <v>327</v>
      </c>
      <c r="C144" s="79" t="s">
        <v>311</v>
      </c>
      <c r="D144" s="80">
        <v>6</v>
      </c>
      <c r="E144" s="79" t="s">
        <v>75</v>
      </c>
      <c r="F144" s="79" t="s">
        <v>86</v>
      </c>
      <c r="G144" s="79" t="s">
        <v>79</v>
      </c>
      <c r="H144" s="81">
        <v>5</v>
      </c>
      <c r="I144" s="82" t="s">
        <v>328</v>
      </c>
      <c r="J144" s="83"/>
      <c r="K144" s="84">
        <v>467</v>
      </c>
      <c r="L144" s="85">
        <f>SUM(M144:U144)</f>
        <v>0</v>
      </c>
      <c r="M144" s="86"/>
      <c r="N144" s="87"/>
      <c r="O144" s="88"/>
      <c r="P144" s="89"/>
      <c r="Q144" s="90"/>
      <c r="R144" s="91"/>
      <c r="S144" s="92"/>
      <c r="T144" s="93"/>
      <c r="U144" s="94"/>
      <c r="V144" s="85">
        <f>L144*H144</f>
        <v>0</v>
      </c>
      <c r="W144" s="95">
        <f>L144*K144</f>
        <v>0</v>
      </c>
      <c r="X144" s="123">
        <v>29.06</v>
      </c>
      <c r="Y144" s="124">
        <f>X144*L144</f>
        <v>0</v>
      </c>
      <c r="Z144" s="66"/>
      <c r="AA144" s="13"/>
      <c r="AB144" s="13"/>
      <c r="AC144" s="13"/>
      <c r="AD144" s="13"/>
      <c r="AE144" s="16"/>
    </row>
    <row r="145" spans="1:31" ht="12.75" customHeight="1">
      <c r="A145" s="78">
        <f t="shared" si="21"/>
        <v>0</v>
      </c>
      <c r="B145" s="79" t="s">
        <v>329</v>
      </c>
      <c r="C145" s="79" t="s">
        <v>311</v>
      </c>
      <c r="D145" s="80">
        <v>6</v>
      </c>
      <c r="E145" s="79" t="s">
        <v>75</v>
      </c>
      <c r="F145" s="79" t="s">
        <v>106</v>
      </c>
      <c r="G145" s="79" t="s">
        <v>107</v>
      </c>
      <c r="H145" s="81">
        <v>5</v>
      </c>
      <c r="I145" s="82" t="s">
        <v>330</v>
      </c>
      <c r="J145" s="83"/>
      <c r="K145" s="84">
        <v>312</v>
      </c>
      <c r="L145" s="85">
        <f>SUM(M145:U145)</f>
        <v>0</v>
      </c>
      <c r="M145" s="86"/>
      <c r="N145" s="87"/>
      <c r="O145" s="88"/>
      <c r="P145" s="89"/>
      <c r="Q145" s="90"/>
      <c r="R145" s="91"/>
      <c r="S145" s="92"/>
      <c r="T145" s="93"/>
      <c r="U145" s="94"/>
      <c r="V145" s="85">
        <f>L145*H145</f>
        <v>0</v>
      </c>
      <c r="W145" s="95">
        <f>L145*K145</f>
        <v>0</v>
      </c>
      <c r="X145" s="96">
        <v>17</v>
      </c>
      <c r="Y145" s="97">
        <f>X145*L145</f>
        <v>0</v>
      </c>
      <c r="Z145" s="66"/>
      <c r="AA145" s="13"/>
      <c r="AB145" s="13"/>
      <c r="AC145" s="13"/>
      <c r="AD145" s="13"/>
      <c r="AE145" s="16"/>
    </row>
    <row r="146" spans="1:31" ht="12" customHeight="1">
      <c r="A146" s="67">
        <f t="shared" si="21"/>
        <v>0</v>
      </c>
      <c r="B146" s="102"/>
      <c r="C146" s="103"/>
      <c r="D146" s="103"/>
      <c r="E146" s="103"/>
      <c r="F146" s="103"/>
      <c r="G146" s="103"/>
      <c r="H146" s="104"/>
      <c r="I146" s="104"/>
      <c r="J146" s="105"/>
      <c r="K146" s="106"/>
      <c r="L146" s="107"/>
      <c r="M146" s="108"/>
      <c r="N146" s="108"/>
      <c r="O146" s="109"/>
      <c r="P146" s="108"/>
      <c r="Q146" s="108"/>
      <c r="R146" s="108"/>
      <c r="S146" s="108"/>
      <c r="T146" s="108"/>
      <c r="U146" s="109"/>
      <c r="V146" s="107"/>
      <c r="W146" s="110"/>
      <c r="X146" s="111"/>
      <c r="Y146" s="112"/>
      <c r="Z146" s="66"/>
      <c r="AA146" s="13"/>
      <c r="AB146" s="13"/>
      <c r="AC146" s="13"/>
      <c r="AD146" s="13"/>
      <c r="AE146" s="16"/>
    </row>
    <row r="147" spans="1:31" ht="12.75" customHeight="1">
      <c r="A147" s="78">
        <f t="shared" si="21"/>
        <v>0</v>
      </c>
      <c r="B147" s="79" t="s">
        <v>331</v>
      </c>
      <c r="C147" s="79" t="s">
        <v>311</v>
      </c>
      <c r="D147" s="80">
        <v>5</v>
      </c>
      <c r="E147" s="79" t="s">
        <v>75</v>
      </c>
      <c r="F147" s="79" t="s">
        <v>86</v>
      </c>
      <c r="G147" s="79" t="s">
        <v>87</v>
      </c>
      <c r="H147" s="81">
        <v>5</v>
      </c>
      <c r="I147" s="82" t="s">
        <v>332</v>
      </c>
      <c r="J147" s="83"/>
      <c r="K147" s="84">
        <v>112</v>
      </c>
      <c r="L147" s="85">
        <f>SUM(M147:U147)</f>
        <v>0</v>
      </c>
      <c r="M147" s="86"/>
      <c r="N147" s="87"/>
      <c r="O147" s="88"/>
      <c r="P147" s="89"/>
      <c r="Q147" s="90"/>
      <c r="R147" s="91"/>
      <c r="S147" s="92"/>
      <c r="T147" s="93"/>
      <c r="U147" s="94"/>
      <c r="V147" s="85">
        <f>L147*H147</f>
        <v>0</v>
      </c>
      <c r="W147" s="95">
        <f>L147*K147</f>
        <v>0</v>
      </c>
      <c r="X147" s="117">
        <v>5.93</v>
      </c>
      <c r="Y147" s="118">
        <f>X147*L147</f>
        <v>0</v>
      </c>
      <c r="Z147" s="66"/>
      <c r="AA147" s="13"/>
      <c r="AB147" s="13"/>
      <c r="AC147" s="13"/>
      <c r="AD147" s="13"/>
      <c r="AE147" s="16"/>
    </row>
    <row r="148" spans="1:31" ht="12.75" customHeight="1">
      <c r="A148" s="78">
        <f t="shared" si="21"/>
        <v>0</v>
      </c>
      <c r="B148" s="79" t="s">
        <v>333</v>
      </c>
      <c r="C148" s="79" t="s">
        <v>311</v>
      </c>
      <c r="D148" s="80">
        <v>5</v>
      </c>
      <c r="E148" s="79" t="s">
        <v>75</v>
      </c>
      <c r="F148" s="79" t="s">
        <v>86</v>
      </c>
      <c r="G148" s="79" t="s">
        <v>79</v>
      </c>
      <c r="H148" s="81">
        <v>6</v>
      </c>
      <c r="I148" s="82" t="s">
        <v>334</v>
      </c>
      <c r="J148" s="83"/>
      <c r="K148" s="84">
        <v>234</v>
      </c>
      <c r="L148" s="85">
        <f>SUM(M148:U148)</f>
        <v>0</v>
      </c>
      <c r="M148" s="86"/>
      <c r="N148" s="87"/>
      <c r="O148" s="88"/>
      <c r="P148" s="89"/>
      <c r="Q148" s="90"/>
      <c r="R148" s="91"/>
      <c r="S148" s="92"/>
      <c r="T148" s="93"/>
      <c r="U148" s="94"/>
      <c r="V148" s="85">
        <f>L148*H148</f>
        <v>0</v>
      </c>
      <c r="W148" s="95">
        <f>L148*K148</f>
        <v>0</v>
      </c>
      <c r="X148" s="123">
        <v>11.73</v>
      </c>
      <c r="Y148" s="124">
        <f>X148*L148</f>
        <v>0</v>
      </c>
      <c r="Z148" s="66"/>
      <c r="AA148" s="13"/>
      <c r="AB148" s="13"/>
      <c r="AC148" s="13"/>
      <c r="AD148" s="13"/>
      <c r="AE148" s="16"/>
    </row>
    <row r="149" spans="1:31" ht="12.75" customHeight="1">
      <c r="A149" s="78">
        <f t="shared" si="21"/>
        <v>0</v>
      </c>
      <c r="B149" s="79" t="s">
        <v>335</v>
      </c>
      <c r="C149" s="79" t="s">
        <v>311</v>
      </c>
      <c r="D149" s="80">
        <v>5</v>
      </c>
      <c r="E149" s="79" t="s">
        <v>75</v>
      </c>
      <c r="F149" s="79" t="s">
        <v>106</v>
      </c>
      <c r="G149" s="79" t="s">
        <v>107</v>
      </c>
      <c r="H149" s="81">
        <v>5</v>
      </c>
      <c r="I149" s="82" t="s">
        <v>336</v>
      </c>
      <c r="J149" s="83"/>
      <c r="K149" s="84">
        <v>223</v>
      </c>
      <c r="L149" s="85">
        <f>SUM(M149:U149)</f>
        <v>0</v>
      </c>
      <c r="M149" s="86"/>
      <c r="N149" s="87"/>
      <c r="O149" s="88"/>
      <c r="P149" s="89"/>
      <c r="Q149" s="90"/>
      <c r="R149" s="91"/>
      <c r="S149" s="92"/>
      <c r="T149" s="93"/>
      <c r="U149" s="94"/>
      <c r="V149" s="85">
        <f>L149*H149</f>
        <v>0</v>
      </c>
      <c r="W149" s="95">
        <f>L149*K149</f>
        <v>0</v>
      </c>
      <c r="X149" s="96">
        <v>11.05</v>
      </c>
      <c r="Y149" s="97">
        <f>X149*L149</f>
        <v>0</v>
      </c>
      <c r="Z149" s="66"/>
      <c r="AA149" s="13"/>
      <c r="AB149" s="13"/>
      <c r="AC149" s="13"/>
      <c r="AD149" s="13"/>
      <c r="AE149" s="16"/>
    </row>
    <row r="150" spans="1:31" ht="12" customHeight="1">
      <c r="A150" s="67">
        <f t="shared" si="21"/>
        <v>0</v>
      </c>
      <c r="B150" s="102"/>
      <c r="C150" s="103"/>
      <c r="D150" s="103"/>
      <c r="E150" s="103"/>
      <c r="F150" s="103"/>
      <c r="G150" s="103"/>
      <c r="H150" s="104"/>
      <c r="I150" s="104"/>
      <c r="J150" s="105"/>
      <c r="K150" s="106"/>
      <c r="L150" s="107"/>
      <c r="M150" s="108"/>
      <c r="N150" s="108"/>
      <c r="O150" s="109"/>
      <c r="P150" s="108"/>
      <c r="Q150" s="108"/>
      <c r="R150" s="108"/>
      <c r="S150" s="108"/>
      <c r="T150" s="108"/>
      <c r="U150" s="109"/>
      <c r="V150" s="107"/>
      <c r="W150" s="110"/>
      <c r="X150" s="111"/>
      <c r="Y150" s="112"/>
      <c r="Z150" s="66"/>
      <c r="AA150" s="13"/>
      <c r="AB150" s="13"/>
      <c r="AC150" s="13"/>
      <c r="AD150" s="13"/>
      <c r="AE150" s="16"/>
    </row>
    <row r="151" spans="1:31" ht="12.75" customHeight="1">
      <c r="A151" s="78">
        <f t="shared" si="21"/>
        <v>0</v>
      </c>
      <c r="B151" s="79" t="s">
        <v>337</v>
      </c>
      <c r="C151" s="79" t="s">
        <v>311</v>
      </c>
      <c r="D151" s="80">
        <v>3</v>
      </c>
      <c r="E151" s="79" t="s">
        <v>75</v>
      </c>
      <c r="F151" s="79" t="s">
        <v>86</v>
      </c>
      <c r="G151" s="79" t="s">
        <v>87</v>
      </c>
      <c r="H151" s="81">
        <v>10</v>
      </c>
      <c r="I151" s="82" t="s">
        <v>338</v>
      </c>
      <c r="J151" s="83"/>
      <c r="K151" s="84">
        <v>123</v>
      </c>
      <c r="L151" s="85">
        <f>SUM(M151:U151)</f>
        <v>0</v>
      </c>
      <c r="M151" s="86"/>
      <c r="N151" s="87"/>
      <c r="O151" s="88"/>
      <c r="P151" s="89"/>
      <c r="Q151" s="90"/>
      <c r="R151" s="91"/>
      <c r="S151" s="92"/>
      <c r="T151" s="93"/>
      <c r="U151" s="94"/>
      <c r="V151" s="85">
        <f>L151*H151</f>
        <v>0</v>
      </c>
      <c r="W151" s="95">
        <f>L151*K151</f>
        <v>0</v>
      </c>
      <c r="X151" s="117">
        <v>4.74</v>
      </c>
      <c r="Y151" s="118">
        <f>X151*L151</f>
        <v>0</v>
      </c>
      <c r="Z151" s="66"/>
      <c r="AA151" s="13"/>
      <c r="AB151" s="13"/>
      <c r="AC151" s="13"/>
      <c r="AD151" s="13"/>
      <c r="AE151" s="16"/>
    </row>
    <row r="152" spans="1:31" ht="12.75" customHeight="1">
      <c r="A152" s="78">
        <f t="shared" si="21"/>
        <v>0</v>
      </c>
      <c r="B152" s="79" t="s">
        <v>339</v>
      </c>
      <c r="C152" s="79" t="s">
        <v>311</v>
      </c>
      <c r="D152" s="80">
        <v>3</v>
      </c>
      <c r="E152" s="79" t="s">
        <v>75</v>
      </c>
      <c r="F152" s="79" t="s">
        <v>86</v>
      </c>
      <c r="G152" s="79" t="s">
        <v>87</v>
      </c>
      <c r="H152" s="81">
        <v>10</v>
      </c>
      <c r="I152" s="82" t="s">
        <v>340</v>
      </c>
      <c r="J152" s="83"/>
      <c r="K152" s="84">
        <v>123</v>
      </c>
      <c r="L152" s="85">
        <f>SUM(M152:U152)</f>
        <v>0</v>
      </c>
      <c r="M152" s="86"/>
      <c r="N152" s="87"/>
      <c r="O152" s="88"/>
      <c r="P152" s="89"/>
      <c r="Q152" s="90"/>
      <c r="R152" s="91"/>
      <c r="S152" s="92"/>
      <c r="T152" s="93"/>
      <c r="U152" s="94"/>
      <c r="V152" s="85">
        <f>L152*H152</f>
        <v>0</v>
      </c>
      <c r="W152" s="95">
        <f>L152*K152</f>
        <v>0</v>
      </c>
      <c r="X152" s="123">
        <v>5.5</v>
      </c>
      <c r="Y152" s="124">
        <f>X152*L152</f>
        <v>0</v>
      </c>
      <c r="Z152" s="66"/>
      <c r="AA152" s="13"/>
      <c r="AB152" s="13"/>
      <c r="AC152" s="13"/>
      <c r="AD152" s="13"/>
      <c r="AE152" s="16"/>
    </row>
    <row r="153" spans="1:31" ht="12.75" customHeight="1">
      <c r="A153" s="78">
        <f t="shared" si="21"/>
        <v>0</v>
      </c>
      <c r="B153" s="79" t="s">
        <v>341</v>
      </c>
      <c r="C153" s="79" t="s">
        <v>311</v>
      </c>
      <c r="D153" s="80">
        <v>3</v>
      </c>
      <c r="E153" s="79" t="s">
        <v>75</v>
      </c>
      <c r="F153" s="79" t="s">
        <v>130</v>
      </c>
      <c r="G153" s="79" t="s">
        <v>87</v>
      </c>
      <c r="H153" s="81">
        <v>10</v>
      </c>
      <c r="I153" s="82" t="s">
        <v>342</v>
      </c>
      <c r="J153" s="83"/>
      <c r="K153" s="84">
        <v>112</v>
      </c>
      <c r="L153" s="85">
        <f>SUM(M153:U153)</f>
        <v>0</v>
      </c>
      <c r="M153" s="86"/>
      <c r="N153" s="87"/>
      <c r="O153" s="88"/>
      <c r="P153" s="89"/>
      <c r="Q153" s="90"/>
      <c r="R153" s="91"/>
      <c r="S153" s="92"/>
      <c r="T153" s="93"/>
      <c r="U153" s="94"/>
      <c r="V153" s="85">
        <f>L153*H153</f>
        <v>0</v>
      </c>
      <c r="W153" s="95">
        <f>L153*K153</f>
        <v>0</v>
      </c>
      <c r="X153" s="96">
        <v>4.0199999999999996</v>
      </c>
      <c r="Y153" s="97">
        <f>X153*L153</f>
        <v>0</v>
      </c>
      <c r="Z153" s="66"/>
      <c r="AA153" s="13"/>
      <c r="AB153" s="13"/>
      <c r="AC153" s="13"/>
      <c r="AD153" s="13"/>
      <c r="AE153" s="16"/>
    </row>
    <row r="154" spans="1:31" ht="12" customHeight="1">
      <c r="A154" s="67">
        <f t="shared" si="21"/>
        <v>0</v>
      </c>
      <c r="B154" s="102"/>
      <c r="C154" s="103"/>
      <c r="D154" s="103"/>
      <c r="E154" s="103"/>
      <c r="F154" s="103"/>
      <c r="G154" s="103"/>
      <c r="H154" s="104"/>
      <c r="I154" s="104"/>
      <c r="J154" s="105"/>
      <c r="K154" s="106"/>
      <c r="L154" s="107"/>
      <c r="M154" s="108"/>
      <c r="N154" s="108"/>
      <c r="O154" s="109"/>
      <c r="P154" s="108"/>
      <c r="Q154" s="108"/>
      <c r="R154" s="108"/>
      <c r="S154" s="108"/>
      <c r="T154" s="108"/>
      <c r="U154" s="109"/>
      <c r="V154" s="107"/>
      <c r="W154" s="110"/>
      <c r="X154" s="111"/>
      <c r="Y154" s="112"/>
      <c r="Z154" s="66"/>
      <c r="AA154" s="13"/>
      <c r="AB154" s="13"/>
      <c r="AC154" s="13"/>
      <c r="AD154" s="13"/>
      <c r="AE154" s="16"/>
    </row>
    <row r="155" spans="1:31" ht="12.75" customHeight="1">
      <c r="A155" s="78">
        <f t="shared" si="21"/>
        <v>0</v>
      </c>
      <c r="B155" s="79" t="s">
        <v>343</v>
      </c>
      <c r="C155" s="79" t="s">
        <v>311</v>
      </c>
      <c r="D155" s="80">
        <v>2</v>
      </c>
      <c r="E155" s="79" t="s">
        <v>75</v>
      </c>
      <c r="F155" s="79" t="s">
        <v>158</v>
      </c>
      <c r="G155" s="79" t="s">
        <v>79</v>
      </c>
      <c r="H155" s="81">
        <v>20</v>
      </c>
      <c r="I155" s="82" t="s">
        <v>344</v>
      </c>
      <c r="J155" s="83"/>
      <c r="K155" s="84">
        <v>156</v>
      </c>
      <c r="L155" s="85">
        <f>SUM(M155:U155)</f>
        <v>0</v>
      </c>
      <c r="M155" s="86"/>
      <c r="N155" s="87"/>
      <c r="O155" s="88"/>
      <c r="P155" s="89"/>
      <c r="Q155" s="90"/>
      <c r="R155" s="91"/>
      <c r="S155" s="92"/>
      <c r="T155" s="93"/>
      <c r="U155" s="94"/>
      <c r="V155" s="85">
        <f>L155*H155</f>
        <v>0</v>
      </c>
      <c r="W155" s="95">
        <f>L155*K155</f>
        <v>0</v>
      </c>
      <c r="X155" s="117">
        <v>6.13</v>
      </c>
      <c r="Y155" s="118">
        <f>X155*L155</f>
        <v>0</v>
      </c>
      <c r="Z155" s="66"/>
      <c r="AA155" s="13"/>
      <c r="AB155" s="13"/>
      <c r="AC155" s="13"/>
      <c r="AD155" s="13"/>
      <c r="AE155" s="16"/>
    </row>
    <row r="156" spans="1:31" ht="12.75" customHeight="1">
      <c r="A156" s="67">
        <f t="shared" si="21"/>
        <v>0</v>
      </c>
      <c r="B156" s="68" t="s">
        <v>345</v>
      </c>
      <c r="C156" s="68" t="str">
        <f>B156</f>
        <v>Haptic - Keith Dickey - Moses Sandstone</v>
      </c>
      <c r="D156" s="69"/>
      <c r="E156" s="68" t="s">
        <v>75</v>
      </c>
      <c r="F156" s="69"/>
      <c r="G156" s="69"/>
      <c r="H156" s="69"/>
      <c r="I156" s="69"/>
      <c r="J156" s="69"/>
      <c r="K156" s="20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210"/>
      <c r="X156" s="72"/>
      <c r="Y156" s="73"/>
      <c r="Z156" s="66"/>
      <c r="AA156" s="13"/>
      <c r="AB156" s="13"/>
      <c r="AC156" s="13"/>
      <c r="AD156" s="13"/>
      <c r="AE156" s="16"/>
    </row>
    <row r="157" spans="1:31" ht="12.75" customHeight="1">
      <c r="A157" s="78">
        <f t="shared" si="21"/>
        <v>0</v>
      </c>
      <c r="B157" s="79" t="s">
        <v>346</v>
      </c>
      <c r="C157" s="79" t="s">
        <v>347</v>
      </c>
      <c r="D157" s="80">
        <v>5</v>
      </c>
      <c r="E157" s="79" t="s">
        <v>75</v>
      </c>
      <c r="F157" s="79" t="s">
        <v>78</v>
      </c>
      <c r="G157" s="79" t="s">
        <v>87</v>
      </c>
      <c r="H157" s="81">
        <v>4</v>
      </c>
      <c r="I157" s="82" t="s">
        <v>348</v>
      </c>
      <c r="J157" s="83"/>
      <c r="K157" s="84">
        <v>112</v>
      </c>
      <c r="L157" s="85">
        <f t="shared" ref="L157:L162" si="26">SUM(M157:U157)</f>
        <v>0</v>
      </c>
      <c r="M157" s="86"/>
      <c r="N157" s="87"/>
      <c r="O157" s="88"/>
      <c r="P157" s="89"/>
      <c r="Q157" s="90"/>
      <c r="R157" s="91"/>
      <c r="S157" s="92"/>
      <c r="T157" s="93"/>
      <c r="U157" s="94"/>
      <c r="V157" s="85">
        <f t="shared" ref="V157:V162" si="27">L157*H157</f>
        <v>0</v>
      </c>
      <c r="W157" s="95">
        <f t="shared" ref="W157:W162" si="28">L157*K157</f>
        <v>0</v>
      </c>
      <c r="X157" s="123">
        <v>5.74</v>
      </c>
      <c r="Y157" s="124">
        <f t="shared" ref="Y157:Y162" si="29">X157*L157</f>
        <v>0</v>
      </c>
      <c r="Z157" s="66"/>
      <c r="AA157" s="13"/>
      <c r="AB157" s="13"/>
      <c r="AC157" s="13"/>
      <c r="AD157" s="13"/>
      <c r="AE157" s="16"/>
    </row>
    <row r="158" spans="1:31" ht="12.75" customHeight="1">
      <c r="A158" s="78">
        <f t="shared" si="21"/>
        <v>0</v>
      </c>
      <c r="B158" s="79" t="s">
        <v>349</v>
      </c>
      <c r="C158" s="79" t="s">
        <v>347</v>
      </c>
      <c r="D158" s="80">
        <v>5</v>
      </c>
      <c r="E158" s="79" t="s">
        <v>75</v>
      </c>
      <c r="F158" s="79" t="s">
        <v>106</v>
      </c>
      <c r="G158" s="79" t="s">
        <v>107</v>
      </c>
      <c r="H158" s="81">
        <v>5</v>
      </c>
      <c r="I158" s="82" t="s">
        <v>350</v>
      </c>
      <c r="J158" s="83"/>
      <c r="K158" s="84">
        <v>139</v>
      </c>
      <c r="L158" s="85">
        <f t="shared" si="26"/>
        <v>0</v>
      </c>
      <c r="M158" s="86"/>
      <c r="N158" s="87"/>
      <c r="O158" s="88"/>
      <c r="P158" s="89"/>
      <c r="Q158" s="90"/>
      <c r="R158" s="91"/>
      <c r="S158" s="92"/>
      <c r="T158" s="93"/>
      <c r="U158" s="94"/>
      <c r="V158" s="85">
        <f t="shared" si="27"/>
        <v>0</v>
      </c>
      <c r="W158" s="95">
        <f t="shared" si="28"/>
        <v>0</v>
      </c>
      <c r="X158" s="123">
        <v>7</v>
      </c>
      <c r="Y158" s="124">
        <f t="shared" si="29"/>
        <v>0</v>
      </c>
      <c r="Z158" s="66"/>
      <c r="AA158" s="13"/>
      <c r="AB158" s="13"/>
      <c r="AC158" s="13"/>
      <c r="AD158" s="13"/>
      <c r="AE158" s="16"/>
    </row>
    <row r="159" spans="1:31" ht="12.75" customHeight="1">
      <c r="A159" s="78">
        <f t="shared" si="21"/>
        <v>0</v>
      </c>
      <c r="B159" s="79" t="s">
        <v>351</v>
      </c>
      <c r="C159" s="79" t="s">
        <v>347</v>
      </c>
      <c r="D159" s="80">
        <v>5</v>
      </c>
      <c r="E159" s="79" t="s">
        <v>75</v>
      </c>
      <c r="F159" s="79" t="s">
        <v>106</v>
      </c>
      <c r="G159" s="79" t="s">
        <v>107</v>
      </c>
      <c r="H159" s="81">
        <v>5</v>
      </c>
      <c r="I159" s="82" t="s">
        <v>352</v>
      </c>
      <c r="J159" s="83"/>
      <c r="K159" s="84">
        <v>156</v>
      </c>
      <c r="L159" s="85">
        <f t="shared" si="26"/>
        <v>0</v>
      </c>
      <c r="M159" s="86"/>
      <c r="N159" s="87"/>
      <c r="O159" s="88"/>
      <c r="P159" s="89"/>
      <c r="Q159" s="90"/>
      <c r="R159" s="91"/>
      <c r="S159" s="92"/>
      <c r="T159" s="93"/>
      <c r="U159" s="94"/>
      <c r="V159" s="85">
        <f t="shared" si="27"/>
        <v>0</v>
      </c>
      <c r="W159" s="95">
        <f t="shared" si="28"/>
        <v>0</v>
      </c>
      <c r="X159" s="123">
        <v>7.89</v>
      </c>
      <c r="Y159" s="124">
        <f t="shared" si="29"/>
        <v>0</v>
      </c>
      <c r="Z159" s="66"/>
      <c r="AA159" s="13"/>
      <c r="AB159" s="13"/>
      <c r="AC159" s="13"/>
      <c r="AD159" s="13"/>
      <c r="AE159" s="16"/>
    </row>
    <row r="160" spans="1:31" ht="12.75" customHeight="1">
      <c r="A160" s="78">
        <f t="shared" si="21"/>
        <v>0</v>
      </c>
      <c r="B160" s="79" t="s">
        <v>353</v>
      </c>
      <c r="C160" s="79" t="s">
        <v>347</v>
      </c>
      <c r="D160" s="80">
        <v>4</v>
      </c>
      <c r="E160" s="79" t="s">
        <v>75</v>
      </c>
      <c r="F160" s="79" t="s">
        <v>92</v>
      </c>
      <c r="G160" s="79" t="s">
        <v>79</v>
      </c>
      <c r="H160" s="81">
        <v>10</v>
      </c>
      <c r="I160" s="82" t="s">
        <v>354</v>
      </c>
      <c r="J160" s="83"/>
      <c r="K160" s="84">
        <v>128</v>
      </c>
      <c r="L160" s="85">
        <f t="shared" si="26"/>
        <v>0</v>
      </c>
      <c r="M160" s="86"/>
      <c r="N160" s="87"/>
      <c r="O160" s="88"/>
      <c r="P160" s="89"/>
      <c r="Q160" s="90"/>
      <c r="R160" s="91"/>
      <c r="S160" s="92"/>
      <c r="T160" s="93"/>
      <c r="U160" s="94"/>
      <c r="V160" s="85">
        <f t="shared" si="27"/>
        <v>0</v>
      </c>
      <c r="W160" s="95">
        <f t="shared" si="28"/>
        <v>0</v>
      </c>
      <c r="X160" s="123">
        <v>5.09</v>
      </c>
      <c r="Y160" s="124">
        <f t="shared" si="29"/>
        <v>0</v>
      </c>
      <c r="Z160" s="66"/>
      <c r="AA160" s="13"/>
      <c r="AB160" s="13"/>
      <c r="AC160" s="13"/>
      <c r="AD160" s="13"/>
      <c r="AE160" s="16"/>
    </row>
    <row r="161" spans="1:31" ht="12.75" customHeight="1">
      <c r="A161" s="78">
        <f t="shared" si="21"/>
        <v>0</v>
      </c>
      <c r="B161" s="79" t="s">
        <v>355</v>
      </c>
      <c r="C161" s="79" t="s">
        <v>347</v>
      </c>
      <c r="D161" s="80">
        <v>4</v>
      </c>
      <c r="E161" s="79" t="s">
        <v>75</v>
      </c>
      <c r="F161" s="79" t="s">
        <v>101</v>
      </c>
      <c r="G161" s="79" t="s">
        <v>107</v>
      </c>
      <c r="H161" s="81">
        <v>10</v>
      </c>
      <c r="I161" s="82" t="s">
        <v>356</v>
      </c>
      <c r="J161" s="83"/>
      <c r="K161" s="84">
        <v>189</v>
      </c>
      <c r="L161" s="85">
        <f t="shared" si="26"/>
        <v>0</v>
      </c>
      <c r="M161" s="86"/>
      <c r="N161" s="87"/>
      <c r="O161" s="88"/>
      <c r="P161" s="89"/>
      <c r="Q161" s="90"/>
      <c r="R161" s="91"/>
      <c r="S161" s="92"/>
      <c r="T161" s="93"/>
      <c r="U161" s="94"/>
      <c r="V161" s="85">
        <f t="shared" si="27"/>
        <v>0</v>
      </c>
      <c r="W161" s="95">
        <f t="shared" si="28"/>
        <v>0</v>
      </c>
      <c r="X161" s="123">
        <v>9.36</v>
      </c>
      <c r="Y161" s="124">
        <f t="shared" si="29"/>
        <v>0</v>
      </c>
      <c r="Z161" s="66"/>
      <c r="AA161" s="13"/>
      <c r="AB161" s="13"/>
      <c r="AC161" s="13"/>
      <c r="AD161" s="13"/>
      <c r="AE161" s="16"/>
    </row>
    <row r="162" spans="1:31" ht="12.75" customHeight="1">
      <c r="A162" s="78">
        <f t="shared" si="21"/>
        <v>0</v>
      </c>
      <c r="B162" s="79" t="s">
        <v>357</v>
      </c>
      <c r="C162" s="79" t="s">
        <v>347</v>
      </c>
      <c r="D162" s="80">
        <v>3</v>
      </c>
      <c r="E162" s="79" t="s">
        <v>75</v>
      </c>
      <c r="F162" s="79" t="s">
        <v>130</v>
      </c>
      <c r="G162" s="79" t="s">
        <v>79</v>
      </c>
      <c r="H162" s="81">
        <v>10</v>
      </c>
      <c r="I162" s="82" t="s">
        <v>358</v>
      </c>
      <c r="J162" s="83"/>
      <c r="K162" s="84">
        <v>89</v>
      </c>
      <c r="L162" s="85">
        <f t="shared" si="26"/>
        <v>0</v>
      </c>
      <c r="M162" s="86"/>
      <c r="N162" s="87"/>
      <c r="O162" s="88"/>
      <c r="P162" s="89"/>
      <c r="Q162" s="90"/>
      <c r="R162" s="91"/>
      <c r="S162" s="92"/>
      <c r="T162" s="93"/>
      <c r="U162" s="94"/>
      <c r="V162" s="85">
        <f t="shared" si="27"/>
        <v>0</v>
      </c>
      <c r="W162" s="95">
        <f t="shared" si="28"/>
        <v>0</v>
      </c>
      <c r="X162" s="123">
        <v>2.5099999999999998</v>
      </c>
      <c r="Y162" s="124">
        <f t="shared" si="29"/>
        <v>0</v>
      </c>
      <c r="Z162" s="66"/>
      <c r="AA162" s="13"/>
      <c r="AB162" s="13"/>
      <c r="AC162" s="13"/>
      <c r="AD162" s="13"/>
      <c r="AE162" s="16"/>
    </row>
    <row r="163" spans="1:31" ht="12.75" customHeight="1">
      <c r="A163" s="67">
        <f t="shared" si="21"/>
        <v>0</v>
      </c>
      <c r="B163" s="68" t="s">
        <v>359</v>
      </c>
      <c r="C163" s="68" t="str">
        <f>B163</f>
        <v>Haptic - Keith Dickey - Stella</v>
      </c>
      <c r="D163" s="69"/>
      <c r="E163" s="68" t="s">
        <v>75</v>
      </c>
      <c r="F163" s="69"/>
      <c r="G163" s="69"/>
      <c r="H163" s="69"/>
      <c r="I163" s="69"/>
      <c r="J163" s="69"/>
      <c r="K163" s="20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210"/>
      <c r="X163" s="72"/>
      <c r="Y163" s="73"/>
      <c r="Z163" s="66"/>
      <c r="AA163" s="13"/>
      <c r="AB163" s="13"/>
      <c r="AC163" s="13"/>
      <c r="AD163" s="13"/>
      <c r="AE163" s="16"/>
    </row>
    <row r="164" spans="1:31" ht="12.75" customHeight="1">
      <c r="A164" s="78">
        <f t="shared" si="21"/>
        <v>0</v>
      </c>
      <c r="B164" s="79" t="s">
        <v>360</v>
      </c>
      <c r="C164" s="79" t="s">
        <v>361</v>
      </c>
      <c r="D164" s="80">
        <v>8</v>
      </c>
      <c r="E164" s="79" t="s">
        <v>75</v>
      </c>
      <c r="F164" s="79" t="s">
        <v>201</v>
      </c>
      <c r="G164" s="79" t="s">
        <v>87</v>
      </c>
      <c r="H164" s="81">
        <v>3</v>
      </c>
      <c r="I164" s="82" t="s">
        <v>362</v>
      </c>
      <c r="J164" s="83"/>
      <c r="K164" s="84">
        <v>489</v>
      </c>
      <c r="L164" s="85">
        <f>SUM(M164:U164)</f>
        <v>0</v>
      </c>
      <c r="M164" s="86"/>
      <c r="N164" s="87"/>
      <c r="O164" s="88"/>
      <c r="P164" s="89"/>
      <c r="Q164" s="90"/>
      <c r="R164" s="91"/>
      <c r="S164" s="92"/>
      <c r="T164" s="93"/>
      <c r="U164" s="94"/>
      <c r="V164" s="85">
        <f>L164*H164</f>
        <v>0</v>
      </c>
      <c r="W164" s="95">
        <f>L164*K164</f>
        <v>0</v>
      </c>
      <c r="X164" s="123">
        <v>29.64</v>
      </c>
      <c r="Y164" s="124">
        <f>X164*L164</f>
        <v>0</v>
      </c>
      <c r="Z164" s="66"/>
      <c r="AA164" s="13"/>
      <c r="AB164" s="13"/>
      <c r="AC164" s="13"/>
      <c r="AD164" s="13"/>
      <c r="AE164" s="16"/>
    </row>
    <row r="165" spans="1:31" ht="12.75" customHeight="1">
      <c r="A165" s="78">
        <f t="shared" si="21"/>
        <v>0</v>
      </c>
      <c r="B165" s="237" t="s">
        <v>363</v>
      </c>
      <c r="C165" s="237" t="s">
        <v>361</v>
      </c>
      <c r="D165" s="238">
        <v>8</v>
      </c>
      <c r="E165" s="237" t="s">
        <v>75</v>
      </c>
      <c r="F165" s="237" t="s">
        <v>201</v>
      </c>
      <c r="G165" s="237" t="s">
        <v>87</v>
      </c>
      <c r="H165" s="239">
        <v>1</v>
      </c>
      <c r="I165" s="240" t="s">
        <v>364</v>
      </c>
      <c r="J165" s="241"/>
      <c r="K165" s="242">
        <v>173</v>
      </c>
      <c r="L165" s="243">
        <f>SUM(M165:U165)</f>
        <v>0</v>
      </c>
      <c r="M165" s="244"/>
      <c r="N165" s="244"/>
      <c r="O165" s="245"/>
      <c r="P165" s="244"/>
      <c r="Q165" s="244"/>
      <c r="R165" s="244"/>
      <c r="S165" s="244"/>
      <c r="T165" s="244"/>
      <c r="U165" s="244"/>
      <c r="V165" s="243">
        <f>L165*H165</f>
        <v>0</v>
      </c>
      <c r="W165" s="95">
        <f>L165*K165</f>
        <v>0</v>
      </c>
      <c r="X165" s="246">
        <v>9.4499999999999993</v>
      </c>
      <c r="Y165" s="247">
        <f>X165*L165</f>
        <v>0</v>
      </c>
      <c r="Z165" s="66"/>
      <c r="AA165" s="13"/>
      <c r="AB165" s="13"/>
      <c r="AC165" s="13"/>
      <c r="AD165" s="13"/>
      <c r="AE165" s="16"/>
    </row>
    <row r="166" spans="1:31" ht="12.75" customHeight="1">
      <c r="A166" s="78">
        <f t="shared" si="21"/>
        <v>0</v>
      </c>
      <c r="B166" s="237" t="s">
        <v>365</v>
      </c>
      <c r="C166" s="237" t="s">
        <v>361</v>
      </c>
      <c r="D166" s="238">
        <v>8</v>
      </c>
      <c r="E166" s="237" t="s">
        <v>75</v>
      </c>
      <c r="F166" s="237" t="s">
        <v>201</v>
      </c>
      <c r="G166" s="237" t="s">
        <v>87</v>
      </c>
      <c r="H166" s="239">
        <v>1</v>
      </c>
      <c r="I166" s="240" t="s">
        <v>366</v>
      </c>
      <c r="J166" s="241"/>
      <c r="K166" s="242">
        <v>178</v>
      </c>
      <c r="L166" s="243">
        <f>SUM(M166:U166)</f>
        <v>0</v>
      </c>
      <c r="M166" s="244"/>
      <c r="N166" s="244"/>
      <c r="O166" s="245"/>
      <c r="P166" s="244"/>
      <c r="Q166" s="244"/>
      <c r="R166" s="244"/>
      <c r="S166" s="244"/>
      <c r="T166" s="244"/>
      <c r="U166" s="244"/>
      <c r="V166" s="243">
        <f>L166*H166</f>
        <v>0</v>
      </c>
      <c r="W166" s="95">
        <f>L166*K166</f>
        <v>0</v>
      </c>
      <c r="X166" s="246">
        <v>9.6999999999999993</v>
      </c>
      <c r="Y166" s="247">
        <f>X166*L166</f>
        <v>0</v>
      </c>
      <c r="Z166" s="66"/>
      <c r="AA166" s="13"/>
      <c r="AB166" s="13"/>
      <c r="AC166" s="13"/>
      <c r="AD166" s="13"/>
      <c r="AE166" s="16"/>
    </row>
    <row r="167" spans="1:31" ht="12.75" customHeight="1">
      <c r="A167" s="78">
        <f t="shared" si="21"/>
        <v>0</v>
      </c>
      <c r="B167" s="237" t="s">
        <v>367</v>
      </c>
      <c r="C167" s="237" t="s">
        <v>361</v>
      </c>
      <c r="D167" s="238">
        <v>8</v>
      </c>
      <c r="E167" s="237" t="s">
        <v>75</v>
      </c>
      <c r="F167" s="237" t="s">
        <v>201</v>
      </c>
      <c r="G167" s="237" t="s">
        <v>87</v>
      </c>
      <c r="H167" s="239">
        <v>1</v>
      </c>
      <c r="I167" s="240" t="s">
        <v>368</v>
      </c>
      <c r="J167" s="241"/>
      <c r="K167" s="242">
        <v>189</v>
      </c>
      <c r="L167" s="243">
        <f>SUM(M167:U167)</f>
        <v>0</v>
      </c>
      <c r="M167" s="244"/>
      <c r="N167" s="244"/>
      <c r="O167" s="245"/>
      <c r="P167" s="244"/>
      <c r="Q167" s="244"/>
      <c r="R167" s="244"/>
      <c r="S167" s="244"/>
      <c r="T167" s="244"/>
      <c r="U167" s="244"/>
      <c r="V167" s="243">
        <f>L167*H167</f>
        <v>0</v>
      </c>
      <c r="W167" s="95">
        <f>L167*K167</f>
        <v>0</v>
      </c>
      <c r="X167" s="259">
        <v>10.49</v>
      </c>
      <c r="Y167" s="260">
        <f>X167*L167</f>
        <v>0</v>
      </c>
      <c r="Z167" s="66"/>
      <c r="AA167" s="13"/>
      <c r="AB167" s="13"/>
      <c r="AC167" s="13"/>
      <c r="AD167" s="13"/>
      <c r="AE167" s="16"/>
    </row>
    <row r="168" spans="1:31" ht="12" customHeight="1">
      <c r="A168" s="67">
        <f t="shared" si="21"/>
        <v>0</v>
      </c>
      <c r="B168" s="102"/>
      <c r="C168" s="103"/>
      <c r="D168" s="103"/>
      <c r="E168" s="103"/>
      <c r="F168" s="103"/>
      <c r="G168" s="103"/>
      <c r="H168" s="104"/>
      <c r="I168" s="104"/>
      <c r="J168" s="105"/>
      <c r="K168" s="106"/>
      <c r="L168" s="107"/>
      <c r="M168" s="108"/>
      <c r="N168" s="108"/>
      <c r="O168" s="109"/>
      <c r="P168" s="108"/>
      <c r="Q168" s="108"/>
      <c r="R168" s="108"/>
      <c r="S168" s="108"/>
      <c r="T168" s="108"/>
      <c r="U168" s="109"/>
      <c r="V168" s="107"/>
      <c r="W168" s="110"/>
      <c r="X168" s="111"/>
      <c r="Y168" s="112"/>
      <c r="Z168" s="66"/>
      <c r="AA168" s="13"/>
      <c r="AB168" s="13"/>
      <c r="AC168" s="13"/>
      <c r="AD168" s="13"/>
      <c r="AE168" s="16"/>
    </row>
    <row r="169" spans="1:31" ht="12.75" customHeight="1">
      <c r="A169" s="78">
        <f t="shared" si="21"/>
        <v>0</v>
      </c>
      <c r="B169" s="79" t="s">
        <v>369</v>
      </c>
      <c r="C169" s="79" t="s">
        <v>361</v>
      </c>
      <c r="D169" s="80">
        <v>6</v>
      </c>
      <c r="E169" s="79" t="s">
        <v>75</v>
      </c>
      <c r="F169" s="79" t="s">
        <v>86</v>
      </c>
      <c r="G169" s="79" t="s">
        <v>107</v>
      </c>
      <c r="H169" s="81">
        <v>5</v>
      </c>
      <c r="I169" s="82" t="s">
        <v>370</v>
      </c>
      <c r="J169" s="83"/>
      <c r="K169" s="84">
        <v>289</v>
      </c>
      <c r="L169" s="85">
        <f>SUM(M169:U169)</f>
        <v>0</v>
      </c>
      <c r="M169" s="86"/>
      <c r="N169" s="87"/>
      <c r="O169" s="88"/>
      <c r="P169" s="89"/>
      <c r="Q169" s="90"/>
      <c r="R169" s="91"/>
      <c r="S169" s="92"/>
      <c r="T169" s="93"/>
      <c r="U169" s="94"/>
      <c r="V169" s="85">
        <f>L169*H169</f>
        <v>0</v>
      </c>
      <c r="W169" s="95">
        <f>L169*K169</f>
        <v>0</v>
      </c>
      <c r="X169" s="117">
        <v>16.75</v>
      </c>
      <c r="Y169" s="118">
        <f>X169*L169</f>
        <v>0</v>
      </c>
      <c r="Z169" s="66"/>
      <c r="AA169" s="13"/>
      <c r="AB169" s="13"/>
      <c r="AC169" s="13"/>
      <c r="AD169" s="13"/>
      <c r="AE169" s="16"/>
    </row>
    <row r="170" spans="1:31" ht="12.75" customHeight="1">
      <c r="A170" s="78">
        <f t="shared" si="21"/>
        <v>0</v>
      </c>
      <c r="B170" s="79" t="s">
        <v>371</v>
      </c>
      <c r="C170" s="79" t="s">
        <v>361</v>
      </c>
      <c r="D170" s="80">
        <v>6</v>
      </c>
      <c r="E170" s="79" t="s">
        <v>75</v>
      </c>
      <c r="F170" s="79" t="s">
        <v>86</v>
      </c>
      <c r="G170" s="79" t="s">
        <v>79</v>
      </c>
      <c r="H170" s="81">
        <v>5</v>
      </c>
      <c r="I170" s="82" t="s">
        <v>372</v>
      </c>
      <c r="J170" s="83"/>
      <c r="K170" s="84">
        <v>334</v>
      </c>
      <c r="L170" s="85">
        <f>SUM(M170:U170)</f>
        <v>0</v>
      </c>
      <c r="M170" s="86"/>
      <c r="N170" s="87"/>
      <c r="O170" s="88"/>
      <c r="P170" s="89"/>
      <c r="Q170" s="90"/>
      <c r="R170" s="91"/>
      <c r="S170" s="92"/>
      <c r="T170" s="93"/>
      <c r="U170" s="94"/>
      <c r="V170" s="85">
        <f>L170*H170</f>
        <v>0</v>
      </c>
      <c r="W170" s="95">
        <f>L170*K170</f>
        <v>0</v>
      </c>
      <c r="X170" s="96">
        <v>20.62</v>
      </c>
      <c r="Y170" s="97">
        <f>X170*L170</f>
        <v>0</v>
      </c>
      <c r="Z170" s="66"/>
      <c r="AA170" s="13"/>
      <c r="AB170" s="13"/>
      <c r="AC170" s="13"/>
      <c r="AD170" s="13"/>
      <c r="AE170" s="16"/>
    </row>
    <row r="171" spans="1:31" ht="12" customHeight="1">
      <c r="A171" s="67">
        <f t="shared" ref="A171:A234" si="30">U171*K171</f>
        <v>0</v>
      </c>
      <c r="B171" s="102"/>
      <c r="C171" s="103"/>
      <c r="D171" s="103"/>
      <c r="E171" s="103"/>
      <c r="F171" s="103"/>
      <c r="G171" s="103"/>
      <c r="H171" s="104"/>
      <c r="I171" s="104"/>
      <c r="J171" s="105"/>
      <c r="K171" s="106"/>
      <c r="L171" s="107"/>
      <c r="M171" s="108"/>
      <c r="N171" s="108"/>
      <c r="O171" s="109"/>
      <c r="P171" s="108"/>
      <c r="Q171" s="108"/>
      <c r="R171" s="108"/>
      <c r="S171" s="108"/>
      <c r="T171" s="108"/>
      <c r="U171" s="109"/>
      <c r="V171" s="107"/>
      <c r="W171" s="110"/>
      <c r="X171" s="111"/>
      <c r="Y171" s="112"/>
      <c r="Z171" s="66"/>
      <c r="AA171" s="13"/>
      <c r="AB171" s="13"/>
      <c r="AC171" s="13"/>
      <c r="AD171" s="13"/>
      <c r="AE171" s="16"/>
    </row>
    <row r="172" spans="1:31" ht="12.75" customHeight="1">
      <c r="A172" s="78">
        <f t="shared" si="30"/>
        <v>0</v>
      </c>
      <c r="B172" s="79" t="s">
        <v>373</v>
      </c>
      <c r="C172" s="79" t="s">
        <v>361</v>
      </c>
      <c r="D172" s="80">
        <v>5</v>
      </c>
      <c r="E172" s="79" t="s">
        <v>75</v>
      </c>
      <c r="F172" s="79" t="s">
        <v>78</v>
      </c>
      <c r="G172" s="79" t="s">
        <v>107</v>
      </c>
      <c r="H172" s="81">
        <v>5</v>
      </c>
      <c r="I172" s="82" t="s">
        <v>374</v>
      </c>
      <c r="J172" s="83"/>
      <c r="K172" s="84">
        <v>134</v>
      </c>
      <c r="L172" s="85">
        <f>SUM(M172:U172)</f>
        <v>0</v>
      </c>
      <c r="M172" s="86"/>
      <c r="N172" s="87"/>
      <c r="O172" s="88"/>
      <c r="P172" s="89"/>
      <c r="Q172" s="90"/>
      <c r="R172" s="91"/>
      <c r="S172" s="92"/>
      <c r="T172" s="93"/>
      <c r="U172" s="94"/>
      <c r="V172" s="85">
        <f>L172*H172</f>
        <v>0</v>
      </c>
      <c r="W172" s="95">
        <f>L172*K172</f>
        <v>0</v>
      </c>
      <c r="X172" s="261">
        <v>5.59</v>
      </c>
      <c r="Y172" s="112">
        <f>X172*L172</f>
        <v>0</v>
      </c>
      <c r="Z172" s="66"/>
      <c r="AA172" s="13"/>
      <c r="AB172" s="13"/>
      <c r="AC172" s="13"/>
      <c r="AD172" s="13"/>
      <c r="AE172" s="16"/>
    </row>
    <row r="173" spans="1:31" ht="12" customHeight="1">
      <c r="A173" s="67">
        <f t="shared" si="30"/>
        <v>0</v>
      </c>
      <c r="B173" s="102"/>
      <c r="C173" s="103"/>
      <c r="D173" s="103"/>
      <c r="E173" s="103"/>
      <c r="F173" s="103"/>
      <c r="G173" s="103"/>
      <c r="H173" s="104"/>
      <c r="I173" s="104"/>
      <c r="J173" s="105"/>
      <c r="K173" s="106"/>
      <c r="L173" s="107"/>
      <c r="M173" s="108"/>
      <c r="N173" s="108"/>
      <c r="O173" s="109"/>
      <c r="P173" s="108"/>
      <c r="Q173" s="108"/>
      <c r="R173" s="108"/>
      <c r="S173" s="108"/>
      <c r="T173" s="108"/>
      <c r="U173" s="109"/>
      <c r="V173" s="107"/>
      <c r="W173" s="110"/>
      <c r="X173" s="111"/>
      <c r="Y173" s="112"/>
      <c r="Z173" s="66"/>
      <c r="AA173" s="13"/>
      <c r="AB173" s="13"/>
      <c r="AC173" s="13"/>
      <c r="AD173" s="13"/>
      <c r="AE173" s="16"/>
    </row>
    <row r="174" spans="1:31" ht="12.75" customHeight="1">
      <c r="A174" s="78">
        <f t="shared" si="30"/>
        <v>0</v>
      </c>
      <c r="B174" s="79" t="s">
        <v>375</v>
      </c>
      <c r="C174" s="79" t="s">
        <v>361</v>
      </c>
      <c r="D174" s="80">
        <v>4</v>
      </c>
      <c r="E174" s="79" t="s">
        <v>75</v>
      </c>
      <c r="F174" s="79" t="s">
        <v>92</v>
      </c>
      <c r="G174" s="79" t="s">
        <v>79</v>
      </c>
      <c r="H174" s="81">
        <v>10</v>
      </c>
      <c r="I174" s="82" t="s">
        <v>376</v>
      </c>
      <c r="J174" s="83"/>
      <c r="K174" s="84">
        <v>128</v>
      </c>
      <c r="L174" s="85">
        <f>SUM(M174:U174)</f>
        <v>0</v>
      </c>
      <c r="M174" s="86"/>
      <c r="N174" s="87"/>
      <c r="O174" s="88"/>
      <c r="P174" s="89"/>
      <c r="Q174" s="90"/>
      <c r="R174" s="91"/>
      <c r="S174" s="92"/>
      <c r="T174" s="93"/>
      <c r="U174" s="94"/>
      <c r="V174" s="85">
        <f>L174*H174</f>
        <v>0</v>
      </c>
      <c r="W174" s="95">
        <f>L174*K174</f>
        <v>0</v>
      </c>
      <c r="X174" s="117">
        <v>6.01</v>
      </c>
      <c r="Y174" s="118">
        <f>X174*L174</f>
        <v>0</v>
      </c>
      <c r="Z174" s="66"/>
      <c r="AA174" s="13"/>
      <c r="AB174" s="13"/>
      <c r="AC174" s="13"/>
      <c r="AD174" s="13"/>
      <c r="AE174" s="16"/>
    </row>
    <row r="175" spans="1:31" ht="12.75" customHeight="1">
      <c r="A175" s="78">
        <f t="shared" si="30"/>
        <v>0</v>
      </c>
      <c r="B175" s="79" t="s">
        <v>377</v>
      </c>
      <c r="C175" s="79" t="s">
        <v>361</v>
      </c>
      <c r="D175" s="80">
        <v>4</v>
      </c>
      <c r="E175" s="79" t="s">
        <v>75</v>
      </c>
      <c r="F175" s="79" t="s">
        <v>78</v>
      </c>
      <c r="G175" s="79" t="s">
        <v>79</v>
      </c>
      <c r="H175" s="81">
        <v>10</v>
      </c>
      <c r="I175" s="82" t="s">
        <v>378</v>
      </c>
      <c r="J175" s="83"/>
      <c r="K175" s="84">
        <v>128</v>
      </c>
      <c r="L175" s="85">
        <f>SUM(M175:U175)</f>
        <v>0</v>
      </c>
      <c r="M175" s="86"/>
      <c r="N175" s="87"/>
      <c r="O175" s="88"/>
      <c r="P175" s="89"/>
      <c r="Q175" s="90"/>
      <c r="R175" s="91"/>
      <c r="S175" s="92"/>
      <c r="T175" s="93"/>
      <c r="U175" s="94"/>
      <c r="V175" s="85">
        <f>L175*H175</f>
        <v>0</v>
      </c>
      <c r="W175" s="95">
        <f>L175*K175</f>
        <v>0</v>
      </c>
      <c r="X175" s="123">
        <v>5.93</v>
      </c>
      <c r="Y175" s="124">
        <f>X175*L175</f>
        <v>0</v>
      </c>
      <c r="Z175" s="66"/>
      <c r="AA175" s="13"/>
      <c r="AB175" s="13"/>
      <c r="AC175" s="13"/>
      <c r="AD175" s="13"/>
      <c r="AE175" s="16"/>
    </row>
    <row r="176" spans="1:31" ht="12.75" customHeight="1">
      <c r="A176" s="78">
        <f t="shared" si="30"/>
        <v>0</v>
      </c>
      <c r="B176" s="79" t="s">
        <v>379</v>
      </c>
      <c r="C176" s="79" t="s">
        <v>361</v>
      </c>
      <c r="D176" s="80">
        <v>4</v>
      </c>
      <c r="E176" s="79" t="s">
        <v>75</v>
      </c>
      <c r="F176" s="79" t="s">
        <v>78</v>
      </c>
      <c r="G176" s="79" t="s">
        <v>79</v>
      </c>
      <c r="H176" s="81">
        <v>10</v>
      </c>
      <c r="I176" s="82" t="s">
        <v>380</v>
      </c>
      <c r="J176" s="83"/>
      <c r="K176" s="84">
        <v>200</v>
      </c>
      <c r="L176" s="85">
        <f>SUM(M176:U176)</f>
        <v>0</v>
      </c>
      <c r="M176" s="86"/>
      <c r="N176" s="87"/>
      <c r="O176" s="88"/>
      <c r="P176" s="89"/>
      <c r="Q176" s="90"/>
      <c r="R176" s="91"/>
      <c r="S176" s="92"/>
      <c r="T176" s="93"/>
      <c r="U176" s="94"/>
      <c r="V176" s="85">
        <f>L176*H176</f>
        <v>0</v>
      </c>
      <c r="W176" s="95">
        <f>L176*K176</f>
        <v>0</v>
      </c>
      <c r="X176" s="123">
        <v>10.26</v>
      </c>
      <c r="Y176" s="124">
        <f>X176*L176</f>
        <v>0</v>
      </c>
      <c r="Z176" s="66"/>
      <c r="AA176" s="13"/>
      <c r="AB176" s="13"/>
      <c r="AC176" s="13"/>
      <c r="AD176" s="13"/>
      <c r="AE176" s="16"/>
    </row>
    <row r="177" spans="1:31" ht="12.75" customHeight="1">
      <c r="A177" s="78">
        <f t="shared" si="30"/>
        <v>0</v>
      </c>
      <c r="B177" s="79" t="s">
        <v>381</v>
      </c>
      <c r="C177" s="79" t="s">
        <v>361</v>
      </c>
      <c r="D177" s="80">
        <v>4</v>
      </c>
      <c r="E177" s="79" t="s">
        <v>75</v>
      </c>
      <c r="F177" s="79" t="s">
        <v>78</v>
      </c>
      <c r="G177" s="79" t="s">
        <v>79</v>
      </c>
      <c r="H177" s="81">
        <v>10</v>
      </c>
      <c r="I177" s="82" t="s">
        <v>382</v>
      </c>
      <c r="J177" s="83"/>
      <c r="K177" s="84">
        <v>189</v>
      </c>
      <c r="L177" s="85">
        <f>SUM(M177:U177)</f>
        <v>0</v>
      </c>
      <c r="M177" s="86"/>
      <c r="N177" s="87"/>
      <c r="O177" s="88"/>
      <c r="P177" s="89"/>
      <c r="Q177" s="90"/>
      <c r="R177" s="91"/>
      <c r="S177" s="92"/>
      <c r="T177" s="93"/>
      <c r="U177" s="94"/>
      <c r="V177" s="85">
        <f>L177*H177</f>
        <v>0</v>
      </c>
      <c r="W177" s="95">
        <f>L177*K177</f>
        <v>0</v>
      </c>
      <c r="X177" s="96">
        <v>9.3699999999999992</v>
      </c>
      <c r="Y177" s="97">
        <f>X177*L177</f>
        <v>0</v>
      </c>
      <c r="Z177" s="66"/>
      <c r="AA177" s="13"/>
      <c r="AB177" s="13"/>
      <c r="AC177" s="13"/>
      <c r="AD177" s="13"/>
      <c r="AE177" s="16"/>
    </row>
    <row r="178" spans="1:31" ht="12" customHeight="1">
      <c r="A178" s="67">
        <f t="shared" si="30"/>
        <v>0</v>
      </c>
      <c r="B178" s="102"/>
      <c r="C178" s="103"/>
      <c r="D178" s="103"/>
      <c r="E178" s="103"/>
      <c r="F178" s="103"/>
      <c r="G178" s="103"/>
      <c r="H178" s="104"/>
      <c r="I178" s="104"/>
      <c r="J178" s="105"/>
      <c r="K178" s="106"/>
      <c r="L178" s="107"/>
      <c r="M178" s="108"/>
      <c r="N178" s="108"/>
      <c r="O178" s="109"/>
      <c r="P178" s="108"/>
      <c r="Q178" s="108"/>
      <c r="R178" s="108"/>
      <c r="S178" s="108"/>
      <c r="T178" s="108"/>
      <c r="U178" s="109"/>
      <c r="V178" s="107"/>
      <c r="W178" s="110"/>
      <c r="X178" s="111"/>
      <c r="Y178" s="112"/>
      <c r="Z178" s="66"/>
      <c r="AA178" s="13"/>
      <c r="AB178" s="13"/>
      <c r="AC178" s="13"/>
      <c r="AD178" s="13"/>
      <c r="AE178" s="16"/>
    </row>
    <row r="179" spans="1:31" ht="12.75" customHeight="1">
      <c r="A179" s="78">
        <f t="shared" si="30"/>
        <v>0</v>
      </c>
      <c r="B179" s="79" t="s">
        <v>383</v>
      </c>
      <c r="C179" s="79" t="s">
        <v>361</v>
      </c>
      <c r="D179" s="80">
        <v>3</v>
      </c>
      <c r="E179" s="79" t="s">
        <v>75</v>
      </c>
      <c r="F179" s="79" t="s">
        <v>78</v>
      </c>
      <c r="G179" s="79" t="s">
        <v>87</v>
      </c>
      <c r="H179" s="81">
        <v>10</v>
      </c>
      <c r="I179" s="82" t="s">
        <v>384</v>
      </c>
      <c r="J179" s="83"/>
      <c r="K179" s="84">
        <v>84</v>
      </c>
      <c r="L179" s="85">
        <f>SUM(M179:U179)</f>
        <v>0</v>
      </c>
      <c r="M179" s="86"/>
      <c r="N179" s="87"/>
      <c r="O179" s="88"/>
      <c r="P179" s="89"/>
      <c r="Q179" s="90"/>
      <c r="R179" s="91"/>
      <c r="S179" s="92"/>
      <c r="T179" s="93"/>
      <c r="U179" s="94"/>
      <c r="V179" s="85">
        <f>L179*H179</f>
        <v>0</v>
      </c>
      <c r="W179" s="95">
        <f>L179*K179</f>
        <v>0</v>
      </c>
      <c r="X179" s="117">
        <v>1.73</v>
      </c>
      <c r="Y179" s="118">
        <f>X179*L179</f>
        <v>0</v>
      </c>
      <c r="Z179" s="66"/>
      <c r="AA179" s="13"/>
      <c r="AB179" s="13"/>
      <c r="AC179" s="13"/>
      <c r="AD179" s="13"/>
      <c r="AE179" s="16"/>
    </row>
    <row r="180" spans="1:31" ht="12.75" customHeight="1">
      <c r="A180" s="78">
        <f t="shared" si="30"/>
        <v>0</v>
      </c>
      <c r="B180" s="79" t="s">
        <v>385</v>
      </c>
      <c r="C180" s="79" t="s">
        <v>361</v>
      </c>
      <c r="D180" s="80">
        <v>3</v>
      </c>
      <c r="E180" s="79" t="s">
        <v>75</v>
      </c>
      <c r="F180" s="79" t="s">
        <v>78</v>
      </c>
      <c r="G180" s="79" t="s">
        <v>87</v>
      </c>
      <c r="H180" s="81">
        <v>10</v>
      </c>
      <c r="I180" s="82" t="s">
        <v>386</v>
      </c>
      <c r="J180" s="83"/>
      <c r="K180" s="84">
        <v>84</v>
      </c>
      <c r="L180" s="85">
        <f>SUM(M180:U180)</f>
        <v>0</v>
      </c>
      <c r="M180" s="86"/>
      <c r="N180" s="87"/>
      <c r="O180" s="88"/>
      <c r="P180" s="89"/>
      <c r="Q180" s="90"/>
      <c r="R180" s="91"/>
      <c r="S180" s="92"/>
      <c r="T180" s="93"/>
      <c r="U180" s="94"/>
      <c r="V180" s="85">
        <f>L180*H180</f>
        <v>0</v>
      </c>
      <c r="W180" s="95">
        <f>L180*K180</f>
        <v>0</v>
      </c>
      <c r="X180" s="123">
        <v>2.2999999999999998</v>
      </c>
      <c r="Y180" s="124">
        <f>X180*L180</f>
        <v>0</v>
      </c>
      <c r="Z180" s="66"/>
      <c r="AA180" s="13"/>
      <c r="AB180" s="13"/>
      <c r="AC180" s="13"/>
      <c r="AD180" s="13"/>
      <c r="AE180" s="16"/>
    </row>
    <row r="181" spans="1:31" ht="12.75" customHeight="1">
      <c r="A181" s="78">
        <f t="shared" si="30"/>
        <v>0</v>
      </c>
      <c r="B181" s="79" t="s">
        <v>387</v>
      </c>
      <c r="C181" s="79" t="s">
        <v>361</v>
      </c>
      <c r="D181" s="80">
        <v>3</v>
      </c>
      <c r="E181" s="79" t="s">
        <v>75</v>
      </c>
      <c r="F181" s="79" t="s">
        <v>158</v>
      </c>
      <c r="G181" s="79" t="s">
        <v>87</v>
      </c>
      <c r="H181" s="81">
        <v>10</v>
      </c>
      <c r="I181" s="82" t="s">
        <v>388</v>
      </c>
      <c r="J181" s="83"/>
      <c r="K181" s="84">
        <v>117</v>
      </c>
      <c r="L181" s="85">
        <f>SUM(M181:U181)</f>
        <v>0</v>
      </c>
      <c r="M181" s="86"/>
      <c r="N181" s="87"/>
      <c r="O181" s="88"/>
      <c r="P181" s="89"/>
      <c r="Q181" s="90"/>
      <c r="R181" s="91"/>
      <c r="S181" s="92"/>
      <c r="T181" s="93"/>
      <c r="U181" s="94"/>
      <c r="V181" s="85">
        <f>L181*H181</f>
        <v>0</v>
      </c>
      <c r="W181" s="95">
        <f>L181*K181</f>
        <v>0</v>
      </c>
      <c r="X181" s="96">
        <v>5.22</v>
      </c>
      <c r="Y181" s="97">
        <f>X181*L181</f>
        <v>0</v>
      </c>
      <c r="Z181" s="66"/>
      <c r="AA181" s="13"/>
      <c r="AB181" s="13"/>
      <c r="AC181" s="13"/>
      <c r="AD181" s="13"/>
      <c r="AE181" s="16"/>
    </row>
    <row r="182" spans="1:31" ht="12" customHeight="1">
      <c r="A182" s="67">
        <f t="shared" si="30"/>
        <v>0</v>
      </c>
      <c r="B182" s="102"/>
      <c r="C182" s="103"/>
      <c r="D182" s="103"/>
      <c r="E182" s="103"/>
      <c r="F182" s="103"/>
      <c r="G182" s="103"/>
      <c r="H182" s="104"/>
      <c r="I182" s="104"/>
      <c r="J182" s="105"/>
      <c r="K182" s="106"/>
      <c r="L182" s="107"/>
      <c r="M182" s="108"/>
      <c r="N182" s="108"/>
      <c r="O182" s="109"/>
      <c r="P182" s="108"/>
      <c r="Q182" s="108"/>
      <c r="R182" s="108"/>
      <c r="S182" s="108"/>
      <c r="T182" s="108"/>
      <c r="U182" s="109"/>
      <c r="V182" s="107"/>
      <c r="W182" s="110"/>
      <c r="X182" s="111"/>
      <c r="Y182" s="112"/>
      <c r="Z182" s="66"/>
      <c r="AA182" s="13"/>
      <c r="AB182" s="13"/>
      <c r="AC182" s="13"/>
      <c r="AD182" s="13"/>
      <c r="AE182" s="16"/>
    </row>
    <row r="183" spans="1:31" ht="12.75" customHeight="1">
      <c r="A183" s="78">
        <f t="shared" si="30"/>
        <v>0</v>
      </c>
      <c r="B183" s="79" t="s">
        <v>389</v>
      </c>
      <c r="C183" s="79" t="s">
        <v>361</v>
      </c>
      <c r="D183" s="80">
        <v>2</v>
      </c>
      <c r="E183" s="79" t="s">
        <v>75</v>
      </c>
      <c r="F183" s="79" t="s">
        <v>158</v>
      </c>
      <c r="G183" s="79" t="s">
        <v>87</v>
      </c>
      <c r="H183" s="81">
        <v>20</v>
      </c>
      <c r="I183" s="82" t="s">
        <v>390</v>
      </c>
      <c r="J183" s="83"/>
      <c r="K183" s="84">
        <v>134</v>
      </c>
      <c r="L183" s="85">
        <f>SUM(M183:U183)</f>
        <v>0</v>
      </c>
      <c r="M183" s="86"/>
      <c r="N183" s="87"/>
      <c r="O183" s="88"/>
      <c r="P183" s="89"/>
      <c r="Q183" s="90"/>
      <c r="R183" s="91"/>
      <c r="S183" s="92"/>
      <c r="T183" s="93"/>
      <c r="U183" s="94"/>
      <c r="V183" s="85">
        <f>L183*H183</f>
        <v>0</v>
      </c>
      <c r="W183" s="95">
        <f>L183*K183</f>
        <v>0</v>
      </c>
      <c r="X183" s="117">
        <v>4.37</v>
      </c>
      <c r="Y183" s="118">
        <f>X183*L183</f>
        <v>0</v>
      </c>
      <c r="Z183" s="66"/>
      <c r="AA183" s="13"/>
      <c r="AB183" s="13"/>
      <c r="AC183" s="13"/>
      <c r="AD183" s="13"/>
      <c r="AE183" s="16"/>
    </row>
    <row r="184" spans="1:31" ht="12.75" customHeight="1">
      <c r="A184" s="78">
        <f t="shared" si="30"/>
        <v>0</v>
      </c>
      <c r="B184" s="79" t="s">
        <v>391</v>
      </c>
      <c r="C184" s="79" t="s">
        <v>361</v>
      </c>
      <c r="D184" s="80">
        <v>2</v>
      </c>
      <c r="E184" s="79" t="s">
        <v>75</v>
      </c>
      <c r="F184" s="79" t="s">
        <v>158</v>
      </c>
      <c r="G184" s="79" t="s">
        <v>79</v>
      </c>
      <c r="H184" s="81">
        <v>20</v>
      </c>
      <c r="I184" s="82" t="s">
        <v>392</v>
      </c>
      <c r="J184" s="83"/>
      <c r="K184" s="84">
        <v>112</v>
      </c>
      <c r="L184" s="85">
        <f>SUM(M184:U184)</f>
        <v>0</v>
      </c>
      <c r="M184" s="86"/>
      <c r="N184" s="87"/>
      <c r="O184" s="88"/>
      <c r="P184" s="89"/>
      <c r="Q184" s="90"/>
      <c r="R184" s="91"/>
      <c r="S184" s="92"/>
      <c r="T184" s="93"/>
      <c r="U184" s="94"/>
      <c r="V184" s="85">
        <f>L184*H184</f>
        <v>0</v>
      </c>
      <c r="W184" s="95">
        <f>L184*K184</f>
        <v>0</v>
      </c>
      <c r="X184" s="123">
        <v>3.42</v>
      </c>
      <c r="Y184" s="124">
        <f>X184*L184</f>
        <v>0</v>
      </c>
      <c r="Z184" s="66"/>
      <c r="AA184" s="13"/>
      <c r="AB184" s="13"/>
      <c r="AC184" s="13"/>
      <c r="AD184" s="13"/>
      <c r="AE184" s="16"/>
    </row>
    <row r="185" spans="1:31" ht="12.75" customHeight="1">
      <c r="A185" s="67">
        <f t="shared" si="30"/>
        <v>0</v>
      </c>
      <c r="B185" s="68" t="s">
        <v>393</v>
      </c>
      <c r="C185" s="68" t="str">
        <f>B185</f>
        <v>Haptic - Peter Juhl</v>
      </c>
      <c r="D185" s="69"/>
      <c r="E185" s="68" t="s">
        <v>75</v>
      </c>
      <c r="F185" s="69"/>
      <c r="G185" s="69"/>
      <c r="H185" s="69"/>
      <c r="I185" s="69"/>
      <c r="J185" s="69"/>
      <c r="K185" s="20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210"/>
      <c r="X185" s="72"/>
      <c r="Y185" s="73"/>
      <c r="Z185" s="66"/>
      <c r="AA185" s="13"/>
      <c r="AB185" s="13"/>
      <c r="AC185" s="13"/>
      <c r="AD185" s="13"/>
      <c r="AE185" s="16"/>
    </row>
    <row r="186" spans="1:31" ht="12.75" customHeight="1">
      <c r="A186" s="78">
        <f t="shared" si="30"/>
        <v>0</v>
      </c>
      <c r="B186" s="79" t="s">
        <v>394</v>
      </c>
      <c r="C186" s="79" t="s">
        <v>395</v>
      </c>
      <c r="D186" s="80">
        <v>1</v>
      </c>
      <c r="E186" s="79" t="s">
        <v>75</v>
      </c>
      <c r="F186" s="79" t="s">
        <v>177</v>
      </c>
      <c r="G186" s="79" t="s">
        <v>87</v>
      </c>
      <c r="H186" s="81">
        <v>6</v>
      </c>
      <c r="I186" s="82" t="s">
        <v>396</v>
      </c>
      <c r="J186" s="83"/>
      <c r="K186" s="84">
        <v>84</v>
      </c>
      <c r="L186" s="85">
        <f>SUM(M186:U186)</f>
        <v>0</v>
      </c>
      <c r="M186" s="86"/>
      <c r="N186" s="87"/>
      <c r="O186" s="88"/>
      <c r="P186" s="89"/>
      <c r="Q186" s="90"/>
      <c r="R186" s="91"/>
      <c r="S186" s="92"/>
      <c r="T186" s="93"/>
      <c r="U186" s="94"/>
      <c r="V186" s="85">
        <f>L186*H186</f>
        <v>0</v>
      </c>
      <c r="W186" s="95">
        <f>L186*K186</f>
        <v>0</v>
      </c>
      <c r="X186" s="123">
        <v>3.9</v>
      </c>
      <c r="Y186" s="124">
        <f>X186*L186</f>
        <v>0</v>
      </c>
      <c r="Z186" s="66"/>
      <c r="AA186" s="13"/>
      <c r="AB186" s="13"/>
      <c r="AC186" s="13"/>
      <c r="AD186" s="13"/>
      <c r="AE186" s="16"/>
    </row>
    <row r="187" spans="1:31" ht="12.75" customHeight="1">
      <c r="A187" s="78">
        <f t="shared" si="30"/>
        <v>0</v>
      </c>
      <c r="B187" s="262" t="s">
        <v>397</v>
      </c>
      <c r="C187" s="262" t="s">
        <v>395</v>
      </c>
      <c r="D187" s="263">
        <v>1</v>
      </c>
      <c r="E187" s="262" t="s">
        <v>75</v>
      </c>
      <c r="F187" s="262" t="s">
        <v>177</v>
      </c>
      <c r="G187" s="262" t="s">
        <v>79</v>
      </c>
      <c r="H187" s="264">
        <v>12</v>
      </c>
      <c r="I187" s="265" t="s">
        <v>398</v>
      </c>
      <c r="J187" s="83"/>
      <c r="K187" s="84">
        <v>456</v>
      </c>
      <c r="L187" s="85">
        <f>SUM(M187:U187)</f>
        <v>0</v>
      </c>
      <c r="M187" s="86"/>
      <c r="N187" s="87"/>
      <c r="O187" s="88"/>
      <c r="P187" s="89"/>
      <c r="Q187" s="90"/>
      <c r="R187" s="91"/>
      <c r="S187" s="92"/>
      <c r="T187" s="93"/>
      <c r="U187" s="94"/>
      <c r="V187" s="85">
        <f>L187*H187</f>
        <v>0</v>
      </c>
      <c r="W187" s="95">
        <f>L187*K187</f>
        <v>0</v>
      </c>
      <c r="X187" s="123">
        <v>26.45</v>
      </c>
      <c r="Y187" s="124">
        <f>X187*L187</f>
        <v>0</v>
      </c>
      <c r="Z187" s="66"/>
      <c r="AA187" s="13"/>
      <c r="AB187" s="13"/>
      <c r="AC187" s="13"/>
      <c r="AD187" s="13"/>
      <c r="AE187" s="16"/>
    </row>
    <row r="188" spans="1:31" ht="12.75" customHeight="1">
      <c r="A188" s="78">
        <f t="shared" si="30"/>
        <v>0</v>
      </c>
      <c r="B188" s="262" t="s">
        <v>399</v>
      </c>
      <c r="C188" s="262" t="s">
        <v>395</v>
      </c>
      <c r="D188" s="263">
        <v>2</v>
      </c>
      <c r="E188" s="262" t="s">
        <v>75</v>
      </c>
      <c r="F188" s="262" t="s">
        <v>177</v>
      </c>
      <c r="G188" s="262" t="s">
        <v>79</v>
      </c>
      <c r="H188" s="264">
        <v>14</v>
      </c>
      <c r="I188" s="265" t="s">
        <v>400</v>
      </c>
      <c r="J188" s="83"/>
      <c r="K188" s="84">
        <v>456</v>
      </c>
      <c r="L188" s="85">
        <f>SUM(M188:U188)</f>
        <v>0</v>
      </c>
      <c r="M188" s="86"/>
      <c r="N188" s="87"/>
      <c r="O188" s="88"/>
      <c r="P188" s="89"/>
      <c r="Q188" s="90"/>
      <c r="R188" s="91"/>
      <c r="S188" s="92"/>
      <c r="T188" s="93"/>
      <c r="U188" s="94"/>
      <c r="V188" s="85">
        <f>L188*H188</f>
        <v>0</v>
      </c>
      <c r="W188" s="95">
        <f>L188*K188</f>
        <v>0</v>
      </c>
      <c r="X188" s="123">
        <v>26.31</v>
      </c>
      <c r="Y188" s="124">
        <f>X188*L188</f>
        <v>0</v>
      </c>
      <c r="Z188" s="66"/>
      <c r="AA188" s="13"/>
      <c r="AB188" s="13"/>
      <c r="AC188" s="13"/>
      <c r="AD188" s="13"/>
      <c r="AE188" s="16"/>
    </row>
    <row r="189" spans="1:31" ht="12.75" customHeight="1">
      <c r="A189" s="67">
        <f t="shared" si="30"/>
        <v>0</v>
      </c>
      <c r="B189" s="68" t="s">
        <v>401</v>
      </c>
      <c r="C189" s="68" t="str">
        <f>B189</f>
        <v>Haptic - Roy Quanstrom - BFJ</v>
      </c>
      <c r="D189" s="69"/>
      <c r="E189" s="68" t="s">
        <v>75</v>
      </c>
      <c r="F189" s="69"/>
      <c r="G189" s="69"/>
      <c r="H189" s="69"/>
      <c r="I189" s="69"/>
      <c r="J189" s="69"/>
      <c r="K189" s="20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210"/>
      <c r="X189" s="72"/>
      <c r="Y189" s="73"/>
      <c r="Z189" s="66"/>
      <c r="AA189" s="13"/>
      <c r="AB189" s="13"/>
      <c r="AC189" s="13"/>
      <c r="AD189" s="13"/>
      <c r="AE189" s="16"/>
    </row>
    <row r="190" spans="1:31" ht="12.75" customHeight="1">
      <c r="A190" s="78">
        <f t="shared" si="30"/>
        <v>0</v>
      </c>
      <c r="B190" s="79" t="s">
        <v>402</v>
      </c>
      <c r="C190" s="79" t="s">
        <v>403</v>
      </c>
      <c r="D190" s="80">
        <v>1</v>
      </c>
      <c r="E190" s="79" t="s">
        <v>75</v>
      </c>
      <c r="F190" s="79" t="s">
        <v>177</v>
      </c>
      <c r="G190" s="79" t="s">
        <v>87</v>
      </c>
      <c r="H190" s="81">
        <v>10</v>
      </c>
      <c r="I190" s="82" t="s">
        <v>404</v>
      </c>
      <c r="J190" s="83"/>
      <c r="K190" s="84">
        <v>134</v>
      </c>
      <c r="L190" s="85">
        <f>SUM(M190:U190)</f>
        <v>0</v>
      </c>
      <c r="M190" s="86"/>
      <c r="N190" s="87"/>
      <c r="O190" s="88"/>
      <c r="P190" s="89"/>
      <c r="Q190" s="90"/>
      <c r="R190" s="91"/>
      <c r="S190" s="92"/>
      <c r="T190" s="93"/>
      <c r="U190" s="94"/>
      <c r="V190" s="85">
        <f>L190*H190</f>
        <v>0</v>
      </c>
      <c r="W190" s="95">
        <f>L190*K190</f>
        <v>0</v>
      </c>
      <c r="X190" s="123">
        <v>5.98</v>
      </c>
      <c r="Y190" s="124">
        <f>X190*L190</f>
        <v>0</v>
      </c>
      <c r="Z190" s="66"/>
      <c r="AA190" s="13"/>
      <c r="AB190" s="13"/>
      <c r="AC190" s="13"/>
      <c r="AD190" s="13"/>
      <c r="AE190" s="16"/>
    </row>
    <row r="191" spans="1:31" ht="12.75" customHeight="1">
      <c r="A191" s="67">
        <f t="shared" si="30"/>
        <v>0</v>
      </c>
      <c r="B191" s="68" t="s">
        <v>405</v>
      </c>
      <c r="C191" s="68" t="str">
        <f>B191</f>
        <v>Haptic - Will Anglin - Lost Slot</v>
      </c>
      <c r="D191" s="69"/>
      <c r="E191" s="68" t="s">
        <v>75</v>
      </c>
      <c r="F191" s="69"/>
      <c r="G191" s="69"/>
      <c r="H191" s="69"/>
      <c r="I191" s="69"/>
      <c r="J191" s="69"/>
      <c r="K191" s="20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210"/>
      <c r="X191" s="72"/>
      <c r="Y191" s="73"/>
      <c r="Z191" s="66"/>
      <c r="AA191" s="13"/>
      <c r="AB191" s="13"/>
      <c r="AC191" s="13"/>
      <c r="AD191" s="13"/>
      <c r="AE191" s="16"/>
    </row>
    <row r="192" spans="1:31" ht="12.75" customHeight="1">
      <c r="A192" s="78">
        <f t="shared" si="30"/>
        <v>0</v>
      </c>
      <c r="B192" s="79" t="s">
        <v>406</v>
      </c>
      <c r="C192" s="79" t="s">
        <v>407</v>
      </c>
      <c r="D192" s="80">
        <v>4</v>
      </c>
      <c r="E192" s="79" t="s">
        <v>75</v>
      </c>
      <c r="F192" s="79" t="s">
        <v>408</v>
      </c>
      <c r="G192" s="79" t="s">
        <v>87</v>
      </c>
      <c r="H192" s="81">
        <v>10</v>
      </c>
      <c r="I192" s="82" t="s">
        <v>409</v>
      </c>
      <c r="J192" s="83"/>
      <c r="K192" s="84">
        <v>184</v>
      </c>
      <c r="L192" s="85">
        <f>SUM(M192:U192)</f>
        <v>0</v>
      </c>
      <c r="M192" s="86"/>
      <c r="N192" s="87"/>
      <c r="O192" s="88"/>
      <c r="P192" s="89"/>
      <c r="Q192" s="90"/>
      <c r="R192" s="91"/>
      <c r="S192" s="92"/>
      <c r="T192" s="93"/>
      <c r="U192" s="94"/>
      <c r="V192" s="85">
        <f>L192*H192</f>
        <v>0</v>
      </c>
      <c r="W192" s="95">
        <f>L192*K192</f>
        <v>0</v>
      </c>
      <c r="X192" s="123">
        <v>9.6</v>
      </c>
      <c r="Y192" s="124">
        <f>X192*L192</f>
        <v>0</v>
      </c>
      <c r="Z192" s="66"/>
      <c r="AA192" s="13"/>
      <c r="AB192" s="13"/>
      <c r="AC192" s="13"/>
      <c r="AD192" s="13"/>
      <c r="AE192" s="16"/>
    </row>
    <row r="193" spans="1:31" ht="12.75" customHeight="1">
      <c r="A193" s="67">
        <f t="shared" si="30"/>
        <v>0</v>
      </c>
      <c r="B193" s="68" t="s">
        <v>410</v>
      </c>
      <c r="C193" s="68" t="str">
        <f>B193</f>
        <v>Haptic - Will Watkins - Oz</v>
      </c>
      <c r="D193" s="69"/>
      <c r="E193" s="68" t="s">
        <v>75</v>
      </c>
      <c r="F193" s="69"/>
      <c r="G193" s="69"/>
      <c r="H193" s="69"/>
      <c r="I193" s="69"/>
      <c r="J193" s="69"/>
      <c r="K193" s="20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210"/>
      <c r="X193" s="72"/>
      <c r="Y193" s="73"/>
      <c r="Z193" s="66"/>
      <c r="AA193" s="13"/>
      <c r="AB193" s="13"/>
      <c r="AC193" s="13"/>
      <c r="AD193" s="13"/>
      <c r="AE193" s="16"/>
    </row>
    <row r="194" spans="1:31" ht="12.75" customHeight="1">
      <c r="A194" s="78">
        <f t="shared" si="30"/>
        <v>0</v>
      </c>
      <c r="B194" s="79" t="s">
        <v>411</v>
      </c>
      <c r="C194" s="79" t="s">
        <v>412</v>
      </c>
      <c r="D194" s="80">
        <v>5</v>
      </c>
      <c r="E194" s="79" t="s">
        <v>75</v>
      </c>
      <c r="F194" s="79" t="s">
        <v>86</v>
      </c>
      <c r="G194" s="79" t="s">
        <v>87</v>
      </c>
      <c r="H194" s="81">
        <v>5</v>
      </c>
      <c r="I194" s="82" t="s">
        <v>413</v>
      </c>
      <c r="J194" s="83"/>
      <c r="K194" s="84">
        <v>112</v>
      </c>
      <c r="L194" s="85">
        <f t="shared" ref="L194:L204" si="31">SUM(M194:U194)</f>
        <v>0</v>
      </c>
      <c r="M194" s="86"/>
      <c r="N194" s="87"/>
      <c r="O194" s="88"/>
      <c r="P194" s="89"/>
      <c r="Q194" s="90"/>
      <c r="R194" s="91"/>
      <c r="S194" s="92"/>
      <c r="T194" s="93"/>
      <c r="U194" s="94"/>
      <c r="V194" s="85">
        <f t="shared" ref="V194:V204" si="32">L194*H194</f>
        <v>0</v>
      </c>
      <c r="W194" s="95">
        <f t="shared" ref="W194:W204" si="33">L194*K194</f>
        <v>0</v>
      </c>
      <c r="X194" s="123">
        <v>5.44</v>
      </c>
      <c r="Y194" s="124">
        <f t="shared" ref="Y194:Y204" si="34">X194*L194</f>
        <v>0</v>
      </c>
      <c r="Z194" s="66"/>
      <c r="AA194" s="13"/>
      <c r="AB194" s="13"/>
      <c r="AC194" s="13"/>
      <c r="AD194" s="13"/>
      <c r="AE194" s="16"/>
    </row>
    <row r="195" spans="1:31" ht="12.75" customHeight="1">
      <c r="A195" s="78">
        <f t="shared" si="30"/>
        <v>0</v>
      </c>
      <c r="B195" s="79" t="s">
        <v>414</v>
      </c>
      <c r="C195" s="79" t="s">
        <v>412</v>
      </c>
      <c r="D195" s="80">
        <v>5</v>
      </c>
      <c r="E195" s="79" t="s">
        <v>75</v>
      </c>
      <c r="F195" s="79" t="s">
        <v>86</v>
      </c>
      <c r="G195" s="79" t="s">
        <v>87</v>
      </c>
      <c r="H195" s="81">
        <v>10</v>
      </c>
      <c r="I195" s="82" t="s">
        <v>415</v>
      </c>
      <c r="J195" s="83"/>
      <c r="K195" s="84">
        <v>167</v>
      </c>
      <c r="L195" s="85">
        <f t="shared" si="31"/>
        <v>0</v>
      </c>
      <c r="M195" s="86"/>
      <c r="N195" s="87"/>
      <c r="O195" s="88"/>
      <c r="P195" s="89"/>
      <c r="Q195" s="90"/>
      <c r="R195" s="91"/>
      <c r="S195" s="92"/>
      <c r="T195" s="93"/>
      <c r="U195" s="94"/>
      <c r="V195" s="85">
        <f t="shared" si="32"/>
        <v>0</v>
      </c>
      <c r="W195" s="95">
        <f t="shared" si="33"/>
        <v>0</v>
      </c>
      <c r="X195" s="123">
        <v>8.33</v>
      </c>
      <c r="Y195" s="124">
        <f t="shared" si="34"/>
        <v>0</v>
      </c>
      <c r="Z195" s="66"/>
      <c r="AA195" s="13"/>
      <c r="AB195" s="13"/>
      <c r="AC195" s="13"/>
      <c r="AD195" s="13"/>
      <c r="AE195" s="16"/>
    </row>
    <row r="196" spans="1:31" ht="12.75" customHeight="1">
      <c r="A196" s="78">
        <f t="shared" si="30"/>
        <v>0</v>
      </c>
      <c r="B196" s="79" t="s">
        <v>416</v>
      </c>
      <c r="C196" s="79" t="s">
        <v>412</v>
      </c>
      <c r="D196" s="80">
        <v>5</v>
      </c>
      <c r="E196" s="79" t="s">
        <v>75</v>
      </c>
      <c r="F196" s="79" t="s">
        <v>92</v>
      </c>
      <c r="G196" s="79" t="s">
        <v>79</v>
      </c>
      <c r="H196" s="81">
        <v>10</v>
      </c>
      <c r="I196" s="82" t="s">
        <v>417</v>
      </c>
      <c r="J196" s="83"/>
      <c r="K196" s="84">
        <v>184</v>
      </c>
      <c r="L196" s="85">
        <f t="shared" si="31"/>
        <v>0</v>
      </c>
      <c r="M196" s="86"/>
      <c r="N196" s="87"/>
      <c r="O196" s="88"/>
      <c r="P196" s="89"/>
      <c r="Q196" s="90"/>
      <c r="R196" s="91"/>
      <c r="S196" s="92"/>
      <c r="T196" s="93"/>
      <c r="U196" s="94"/>
      <c r="V196" s="85">
        <f t="shared" si="32"/>
        <v>0</v>
      </c>
      <c r="W196" s="95">
        <f t="shared" si="33"/>
        <v>0</v>
      </c>
      <c r="X196" s="123">
        <v>9.52</v>
      </c>
      <c r="Y196" s="124">
        <f t="shared" si="34"/>
        <v>0</v>
      </c>
      <c r="Z196" s="66"/>
      <c r="AA196" s="13"/>
      <c r="AB196" s="13"/>
      <c r="AC196" s="13"/>
      <c r="AD196" s="13"/>
      <c r="AE196" s="16"/>
    </row>
    <row r="197" spans="1:31" ht="12" customHeight="1">
      <c r="A197" s="78">
        <f t="shared" si="30"/>
        <v>0</v>
      </c>
      <c r="B197" s="79" t="s">
        <v>418</v>
      </c>
      <c r="C197" s="79" t="s">
        <v>412</v>
      </c>
      <c r="D197" s="80">
        <v>4</v>
      </c>
      <c r="E197" s="79" t="s">
        <v>75</v>
      </c>
      <c r="F197" s="79" t="s">
        <v>86</v>
      </c>
      <c r="G197" s="79" t="s">
        <v>87</v>
      </c>
      <c r="H197" s="81">
        <v>10</v>
      </c>
      <c r="I197" s="82" t="s">
        <v>419</v>
      </c>
      <c r="J197" s="83"/>
      <c r="K197" s="84">
        <v>145</v>
      </c>
      <c r="L197" s="85">
        <f t="shared" si="31"/>
        <v>0</v>
      </c>
      <c r="M197" s="86"/>
      <c r="N197" s="87"/>
      <c r="O197" s="88"/>
      <c r="P197" s="89"/>
      <c r="Q197" s="90"/>
      <c r="R197" s="91"/>
      <c r="S197" s="92"/>
      <c r="T197" s="93"/>
      <c r="U197" s="94"/>
      <c r="V197" s="85">
        <f t="shared" si="32"/>
        <v>0</v>
      </c>
      <c r="W197" s="95">
        <f t="shared" si="33"/>
        <v>0</v>
      </c>
      <c r="X197" s="123">
        <v>7.04</v>
      </c>
      <c r="Y197" s="124">
        <f t="shared" si="34"/>
        <v>0</v>
      </c>
      <c r="Z197" s="66"/>
      <c r="AA197" s="13"/>
      <c r="AB197" s="13"/>
      <c r="AC197" s="13"/>
      <c r="AD197" s="13"/>
      <c r="AE197" s="16"/>
    </row>
    <row r="198" spans="1:31" ht="12.75" customHeight="1">
      <c r="A198" s="78">
        <f t="shared" si="30"/>
        <v>0</v>
      </c>
      <c r="B198" s="79" t="s">
        <v>420</v>
      </c>
      <c r="C198" s="79" t="s">
        <v>412</v>
      </c>
      <c r="D198" s="80">
        <v>4</v>
      </c>
      <c r="E198" s="79" t="s">
        <v>75</v>
      </c>
      <c r="F198" s="79" t="s">
        <v>120</v>
      </c>
      <c r="G198" s="79" t="s">
        <v>79</v>
      </c>
      <c r="H198" s="81">
        <v>10</v>
      </c>
      <c r="I198" s="82" t="s">
        <v>421</v>
      </c>
      <c r="J198" s="83"/>
      <c r="K198" s="84">
        <v>117</v>
      </c>
      <c r="L198" s="85">
        <f t="shared" si="31"/>
        <v>0</v>
      </c>
      <c r="M198" s="86"/>
      <c r="N198" s="87"/>
      <c r="O198" s="88"/>
      <c r="P198" s="89"/>
      <c r="Q198" s="90"/>
      <c r="R198" s="91"/>
      <c r="S198" s="92"/>
      <c r="T198" s="93"/>
      <c r="U198" s="94"/>
      <c r="V198" s="85">
        <f t="shared" si="32"/>
        <v>0</v>
      </c>
      <c r="W198" s="95">
        <f t="shared" si="33"/>
        <v>0</v>
      </c>
      <c r="X198" s="123">
        <v>5.03</v>
      </c>
      <c r="Y198" s="124">
        <f t="shared" si="34"/>
        <v>0</v>
      </c>
      <c r="Z198" s="66"/>
      <c r="AA198" s="13"/>
      <c r="AB198" s="13"/>
      <c r="AC198" s="13"/>
      <c r="AD198" s="13"/>
      <c r="AE198" s="16"/>
    </row>
    <row r="199" spans="1:31" ht="12.75" customHeight="1">
      <c r="A199" s="78">
        <f t="shared" si="30"/>
        <v>0</v>
      </c>
      <c r="B199" s="79" t="s">
        <v>422</v>
      </c>
      <c r="C199" s="79" t="s">
        <v>412</v>
      </c>
      <c r="D199" s="80">
        <v>4</v>
      </c>
      <c r="E199" s="79" t="s">
        <v>75</v>
      </c>
      <c r="F199" s="79" t="s">
        <v>120</v>
      </c>
      <c r="G199" s="79" t="s">
        <v>87</v>
      </c>
      <c r="H199" s="81">
        <v>10</v>
      </c>
      <c r="I199" s="82" t="s">
        <v>423</v>
      </c>
      <c r="J199" s="83"/>
      <c r="K199" s="84">
        <v>150</v>
      </c>
      <c r="L199" s="85">
        <f t="shared" si="31"/>
        <v>0</v>
      </c>
      <c r="M199" s="86"/>
      <c r="N199" s="87"/>
      <c r="O199" s="88"/>
      <c r="P199" s="89"/>
      <c r="Q199" s="90"/>
      <c r="R199" s="91"/>
      <c r="S199" s="92"/>
      <c r="T199" s="93"/>
      <c r="U199" s="94"/>
      <c r="V199" s="85">
        <f t="shared" si="32"/>
        <v>0</v>
      </c>
      <c r="W199" s="95">
        <f t="shared" si="33"/>
        <v>0</v>
      </c>
      <c r="X199" s="123">
        <v>7.24</v>
      </c>
      <c r="Y199" s="124">
        <f t="shared" si="34"/>
        <v>0</v>
      </c>
      <c r="Z199" s="66"/>
      <c r="AA199" s="13"/>
      <c r="AB199" s="13"/>
      <c r="AC199" s="13"/>
      <c r="AD199" s="13"/>
      <c r="AE199" s="16"/>
    </row>
    <row r="200" spans="1:31" ht="12.75" customHeight="1">
      <c r="A200" s="78">
        <f t="shared" si="30"/>
        <v>0</v>
      </c>
      <c r="B200" s="79" t="s">
        <v>424</v>
      </c>
      <c r="C200" s="79" t="s">
        <v>412</v>
      </c>
      <c r="D200" s="80">
        <v>2</v>
      </c>
      <c r="E200" s="79" t="s">
        <v>75</v>
      </c>
      <c r="F200" s="79" t="s">
        <v>158</v>
      </c>
      <c r="G200" s="79" t="s">
        <v>79</v>
      </c>
      <c r="H200" s="81">
        <v>10</v>
      </c>
      <c r="I200" s="82" t="s">
        <v>425</v>
      </c>
      <c r="J200" s="83"/>
      <c r="K200" s="84">
        <v>78</v>
      </c>
      <c r="L200" s="85">
        <f t="shared" si="31"/>
        <v>0</v>
      </c>
      <c r="M200" s="86"/>
      <c r="N200" s="87"/>
      <c r="O200" s="88"/>
      <c r="P200" s="89"/>
      <c r="Q200" s="90"/>
      <c r="R200" s="91"/>
      <c r="S200" s="92"/>
      <c r="T200" s="93"/>
      <c r="U200" s="94"/>
      <c r="V200" s="85">
        <f t="shared" si="32"/>
        <v>0</v>
      </c>
      <c r="W200" s="95">
        <f t="shared" si="33"/>
        <v>0</v>
      </c>
      <c r="X200" s="123">
        <v>2</v>
      </c>
      <c r="Y200" s="124">
        <f t="shared" si="34"/>
        <v>0</v>
      </c>
      <c r="Z200" s="66"/>
      <c r="AA200" s="13"/>
      <c r="AB200" s="13"/>
      <c r="AC200" s="13"/>
      <c r="AD200" s="13"/>
      <c r="AE200" s="16"/>
    </row>
    <row r="201" spans="1:31" ht="12.75" customHeight="1">
      <c r="A201" s="78">
        <f t="shared" si="30"/>
        <v>0</v>
      </c>
      <c r="B201" s="79" t="s">
        <v>426</v>
      </c>
      <c r="C201" s="79" t="s">
        <v>412</v>
      </c>
      <c r="D201" s="80">
        <v>1</v>
      </c>
      <c r="E201" s="79" t="s">
        <v>75</v>
      </c>
      <c r="F201" s="79" t="s">
        <v>177</v>
      </c>
      <c r="G201" s="79" t="s">
        <v>87</v>
      </c>
      <c r="H201" s="81">
        <v>10</v>
      </c>
      <c r="I201" s="82" t="s">
        <v>427</v>
      </c>
      <c r="J201" s="83"/>
      <c r="K201" s="84">
        <v>106</v>
      </c>
      <c r="L201" s="85">
        <f t="shared" si="31"/>
        <v>0</v>
      </c>
      <c r="M201" s="86"/>
      <c r="N201" s="87"/>
      <c r="O201" s="88"/>
      <c r="P201" s="89"/>
      <c r="Q201" s="90"/>
      <c r="R201" s="91"/>
      <c r="S201" s="92"/>
      <c r="T201" s="93"/>
      <c r="U201" s="94"/>
      <c r="V201" s="85">
        <f t="shared" si="32"/>
        <v>0</v>
      </c>
      <c r="W201" s="95">
        <f t="shared" si="33"/>
        <v>0</v>
      </c>
      <c r="X201" s="123">
        <v>4.41</v>
      </c>
      <c r="Y201" s="124">
        <f t="shared" si="34"/>
        <v>0</v>
      </c>
      <c r="Z201" s="66"/>
      <c r="AA201" s="13"/>
      <c r="AB201" s="13"/>
      <c r="AC201" s="13"/>
      <c r="AD201" s="13"/>
      <c r="AE201" s="16"/>
    </row>
    <row r="202" spans="1:31" ht="12.75" customHeight="1">
      <c r="A202" s="78">
        <f t="shared" si="30"/>
        <v>0</v>
      </c>
      <c r="B202" s="79" t="s">
        <v>428</v>
      </c>
      <c r="C202" s="79" t="s">
        <v>412</v>
      </c>
      <c r="D202" s="80">
        <v>1</v>
      </c>
      <c r="E202" s="79" t="s">
        <v>75</v>
      </c>
      <c r="F202" s="79" t="s">
        <v>177</v>
      </c>
      <c r="G202" s="79" t="s">
        <v>87</v>
      </c>
      <c r="H202" s="81">
        <v>5</v>
      </c>
      <c r="I202" s="82" t="s">
        <v>429</v>
      </c>
      <c r="J202" s="83"/>
      <c r="K202" s="84">
        <v>95</v>
      </c>
      <c r="L202" s="85">
        <f t="shared" si="31"/>
        <v>0</v>
      </c>
      <c r="M202" s="86"/>
      <c r="N202" s="87"/>
      <c r="O202" s="88"/>
      <c r="P202" s="89"/>
      <c r="Q202" s="90"/>
      <c r="R202" s="91"/>
      <c r="S202" s="92"/>
      <c r="T202" s="93"/>
      <c r="U202" s="94"/>
      <c r="V202" s="85">
        <f t="shared" si="32"/>
        <v>0</v>
      </c>
      <c r="W202" s="95">
        <f t="shared" si="33"/>
        <v>0</v>
      </c>
      <c r="X202" s="123">
        <v>4.41</v>
      </c>
      <c r="Y202" s="124">
        <f t="shared" si="34"/>
        <v>0</v>
      </c>
      <c r="Z202" s="66"/>
      <c r="AA202" s="13"/>
      <c r="AB202" s="13"/>
      <c r="AC202" s="13"/>
      <c r="AD202" s="13"/>
      <c r="AE202" s="16"/>
    </row>
    <row r="203" spans="1:31" ht="12.75" customHeight="1">
      <c r="A203" s="78">
        <f t="shared" si="30"/>
        <v>0</v>
      </c>
      <c r="B203" s="79" t="s">
        <v>430</v>
      </c>
      <c r="C203" s="79" t="s">
        <v>412</v>
      </c>
      <c r="D203" s="80">
        <v>1</v>
      </c>
      <c r="E203" s="79" t="s">
        <v>75</v>
      </c>
      <c r="F203" s="79" t="s">
        <v>177</v>
      </c>
      <c r="G203" s="79" t="s">
        <v>87</v>
      </c>
      <c r="H203" s="81">
        <v>15</v>
      </c>
      <c r="I203" s="82" t="s">
        <v>431</v>
      </c>
      <c r="J203" s="83"/>
      <c r="K203" s="84">
        <v>89</v>
      </c>
      <c r="L203" s="85">
        <f t="shared" si="31"/>
        <v>0</v>
      </c>
      <c r="M203" s="86"/>
      <c r="N203" s="87"/>
      <c r="O203" s="88"/>
      <c r="P203" s="89"/>
      <c r="Q203" s="90"/>
      <c r="R203" s="91"/>
      <c r="S203" s="92"/>
      <c r="T203" s="93"/>
      <c r="U203" s="94"/>
      <c r="V203" s="85">
        <f t="shared" si="32"/>
        <v>0</v>
      </c>
      <c r="W203" s="95">
        <f t="shared" si="33"/>
        <v>0</v>
      </c>
      <c r="X203" s="123">
        <v>2.39</v>
      </c>
      <c r="Y203" s="124">
        <f t="shared" si="34"/>
        <v>0</v>
      </c>
      <c r="Z203" s="66"/>
      <c r="AA203" s="13"/>
      <c r="AB203" s="13"/>
      <c r="AC203" s="13"/>
      <c r="AD203" s="13"/>
      <c r="AE203" s="16"/>
    </row>
    <row r="204" spans="1:31" ht="12.75" customHeight="1">
      <c r="A204" s="78">
        <f t="shared" si="30"/>
        <v>0</v>
      </c>
      <c r="B204" s="79" t="s">
        <v>432</v>
      </c>
      <c r="C204" s="79" t="s">
        <v>412</v>
      </c>
      <c r="D204" s="80">
        <v>1</v>
      </c>
      <c r="E204" s="79" t="s">
        <v>75</v>
      </c>
      <c r="F204" s="79" t="s">
        <v>177</v>
      </c>
      <c r="G204" s="79" t="s">
        <v>87</v>
      </c>
      <c r="H204" s="81">
        <v>5</v>
      </c>
      <c r="I204" s="82" t="s">
        <v>433</v>
      </c>
      <c r="J204" s="83"/>
      <c r="K204" s="84">
        <v>67</v>
      </c>
      <c r="L204" s="85">
        <f t="shared" si="31"/>
        <v>0</v>
      </c>
      <c r="M204" s="86"/>
      <c r="N204" s="87"/>
      <c r="O204" s="88"/>
      <c r="P204" s="89"/>
      <c r="Q204" s="90"/>
      <c r="R204" s="91"/>
      <c r="S204" s="92"/>
      <c r="T204" s="93"/>
      <c r="U204" s="94"/>
      <c r="V204" s="85">
        <f t="shared" si="32"/>
        <v>0</v>
      </c>
      <c r="W204" s="95">
        <f t="shared" si="33"/>
        <v>0</v>
      </c>
      <c r="X204" s="123">
        <v>2.4</v>
      </c>
      <c r="Y204" s="124">
        <f t="shared" si="34"/>
        <v>0</v>
      </c>
      <c r="Z204" s="66"/>
      <c r="AA204" s="13"/>
      <c r="AB204" s="13"/>
      <c r="AC204" s="13"/>
      <c r="AD204" s="13"/>
      <c r="AE204" s="16"/>
    </row>
    <row r="205" spans="1:31" ht="12.75" customHeight="1">
      <c r="A205" s="67">
        <f t="shared" si="30"/>
        <v>0</v>
      </c>
      <c r="B205" s="68" t="s">
        <v>434</v>
      </c>
      <c r="C205" s="68" t="str">
        <f>B205</f>
        <v>Kilter - Noah</v>
      </c>
      <c r="D205" s="69"/>
      <c r="E205" s="68" t="s">
        <v>75</v>
      </c>
      <c r="F205" s="69"/>
      <c r="G205" s="69"/>
      <c r="H205" s="69"/>
      <c r="I205" s="69"/>
      <c r="J205" s="69"/>
      <c r="K205" s="20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210"/>
      <c r="X205" s="72"/>
      <c r="Y205" s="73"/>
      <c r="Z205" s="66"/>
      <c r="AA205" s="13"/>
      <c r="AB205" s="13"/>
      <c r="AC205" s="13"/>
      <c r="AD205" s="13"/>
      <c r="AE205" s="16"/>
    </row>
    <row r="206" spans="1:31" ht="12.75" customHeight="1">
      <c r="A206" s="78">
        <f t="shared" si="30"/>
        <v>0</v>
      </c>
      <c r="B206" s="79" t="s">
        <v>435</v>
      </c>
      <c r="C206" s="79" t="s">
        <v>436</v>
      </c>
      <c r="D206" s="80">
        <v>8</v>
      </c>
      <c r="E206" s="79" t="s">
        <v>75</v>
      </c>
      <c r="F206" s="79" t="s">
        <v>201</v>
      </c>
      <c r="G206" s="79" t="s">
        <v>79</v>
      </c>
      <c r="H206" s="81">
        <v>3</v>
      </c>
      <c r="I206" s="82" t="s">
        <v>437</v>
      </c>
      <c r="J206" s="83"/>
      <c r="K206" s="84">
        <v>356</v>
      </c>
      <c r="L206" s="85">
        <f t="shared" ref="L206:L229" si="35">SUM(M206:U206)</f>
        <v>0</v>
      </c>
      <c r="M206" s="86"/>
      <c r="N206" s="87"/>
      <c r="O206" s="88"/>
      <c r="P206" s="89"/>
      <c r="Q206" s="90"/>
      <c r="R206" s="91"/>
      <c r="S206" s="92"/>
      <c r="T206" s="93"/>
      <c r="U206" s="94"/>
      <c r="V206" s="85">
        <f t="shared" ref="V206:V229" si="36">L206*H206</f>
        <v>0</v>
      </c>
      <c r="W206" s="95">
        <f t="shared" ref="W206:W229" si="37">L206*K206</f>
        <v>0</v>
      </c>
      <c r="X206" s="123">
        <v>21.67</v>
      </c>
      <c r="Y206" s="124">
        <f t="shared" ref="Y206:Y229" si="38">X206*L206</f>
        <v>0</v>
      </c>
      <c r="Z206" s="66"/>
      <c r="AA206" s="13"/>
      <c r="AB206" s="13"/>
      <c r="AC206" s="13"/>
      <c r="AD206" s="13"/>
      <c r="AE206" s="16"/>
    </row>
    <row r="207" spans="1:31" ht="12.75" customHeight="1">
      <c r="A207" s="78">
        <f t="shared" si="30"/>
        <v>0</v>
      </c>
      <c r="B207" s="237" t="s">
        <v>438</v>
      </c>
      <c r="C207" s="237" t="s">
        <v>436</v>
      </c>
      <c r="D207" s="238">
        <v>8</v>
      </c>
      <c r="E207" s="237" t="s">
        <v>75</v>
      </c>
      <c r="F207" s="237" t="s">
        <v>201</v>
      </c>
      <c r="G207" s="237" t="s">
        <v>79</v>
      </c>
      <c r="H207" s="239">
        <v>1</v>
      </c>
      <c r="I207" s="240" t="s">
        <v>439</v>
      </c>
      <c r="J207" s="241"/>
      <c r="K207" s="242">
        <v>95</v>
      </c>
      <c r="L207" s="243">
        <f t="shared" si="35"/>
        <v>0</v>
      </c>
      <c r="M207" s="244"/>
      <c r="N207" s="244"/>
      <c r="O207" s="245"/>
      <c r="P207" s="244"/>
      <c r="Q207" s="244"/>
      <c r="R207" s="244"/>
      <c r="S207" s="244"/>
      <c r="T207" s="244"/>
      <c r="U207" s="244"/>
      <c r="V207" s="243">
        <f t="shared" si="36"/>
        <v>0</v>
      </c>
      <c r="W207" s="95">
        <f t="shared" si="37"/>
        <v>0</v>
      </c>
      <c r="X207" s="246">
        <v>4.09</v>
      </c>
      <c r="Y207" s="247">
        <f t="shared" si="38"/>
        <v>0</v>
      </c>
      <c r="Z207" s="66"/>
      <c r="AA207" s="13"/>
      <c r="AB207" s="13"/>
      <c r="AC207" s="13"/>
      <c r="AD207" s="13"/>
      <c r="AE207" s="16"/>
    </row>
    <row r="208" spans="1:31" ht="12.75" customHeight="1">
      <c r="A208" s="78">
        <f t="shared" si="30"/>
        <v>0</v>
      </c>
      <c r="B208" s="237" t="s">
        <v>440</v>
      </c>
      <c r="C208" s="237" t="s">
        <v>436</v>
      </c>
      <c r="D208" s="238">
        <v>8</v>
      </c>
      <c r="E208" s="237" t="s">
        <v>75</v>
      </c>
      <c r="F208" s="237" t="s">
        <v>201</v>
      </c>
      <c r="G208" s="237" t="s">
        <v>107</v>
      </c>
      <c r="H208" s="239">
        <v>1</v>
      </c>
      <c r="I208" s="240" t="s">
        <v>441</v>
      </c>
      <c r="J208" s="241"/>
      <c r="K208" s="242">
        <v>117</v>
      </c>
      <c r="L208" s="243">
        <f t="shared" si="35"/>
        <v>0</v>
      </c>
      <c r="M208" s="244"/>
      <c r="N208" s="244"/>
      <c r="O208" s="245"/>
      <c r="P208" s="244"/>
      <c r="Q208" s="244"/>
      <c r="R208" s="244"/>
      <c r="S208" s="244"/>
      <c r="T208" s="244"/>
      <c r="U208" s="244"/>
      <c r="V208" s="243">
        <f t="shared" si="36"/>
        <v>0</v>
      </c>
      <c r="W208" s="95">
        <f t="shared" si="37"/>
        <v>0</v>
      </c>
      <c r="X208" s="246">
        <v>6.47</v>
      </c>
      <c r="Y208" s="247">
        <f t="shared" si="38"/>
        <v>0</v>
      </c>
      <c r="Z208" s="66"/>
      <c r="AA208" s="13"/>
      <c r="AB208" s="13"/>
      <c r="AC208" s="13"/>
      <c r="AD208" s="13"/>
      <c r="AE208" s="16"/>
    </row>
    <row r="209" spans="1:31" ht="12.75" customHeight="1">
      <c r="A209" s="78">
        <f t="shared" si="30"/>
        <v>0</v>
      </c>
      <c r="B209" s="237" t="s">
        <v>442</v>
      </c>
      <c r="C209" s="237" t="s">
        <v>436</v>
      </c>
      <c r="D209" s="238">
        <v>8</v>
      </c>
      <c r="E209" s="237" t="s">
        <v>75</v>
      </c>
      <c r="F209" s="237" t="s">
        <v>201</v>
      </c>
      <c r="G209" s="237" t="s">
        <v>87</v>
      </c>
      <c r="H209" s="239">
        <v>1</v>
      </c>
      <c r="I209" s="240" t="s">
        <v>443</v>
      </c>
      <c r="J209" s="241"/>
      <c r="K209" s="242">
        <v>184</v>
      </c>
      <c r="L209" s="243">
        <f t="shared" si="35"/>
        <v>0</v>
      </c>
      <c r="M209" s="244"/>
      <c r="N209" s="244"/>
      <c r="O209" s="245"/>
      <c r="P209" s="244"/>
      <c r="Q209" s="244"/>
      <c r="R209" s="244"/>
      <c r="S209" s="244"/>
      <c r="T209" s="244"/>
      <c r="U209" s="244"/>
      <c r="V209" s="243">
        <f t="shared" si="36"/>
        <v>0</v>
      </c>
      <c r="W209" s="95">
        <f t="shared" si="37"/>
        <v>0</v>
      </c>
      <c r="X209" s="246">
        <v>11.11</v>
      </c>
      <c r="Y209" s="247">
        <f t="shared" si="38"/>
        <v>0</v>
      </c>
      <c r="Z209" s="66"/>
      <c r="AA209" s="13"/>
      <c r="AB209" s="13"/>
      <c r="AC209" s="13"/>
      <c r="AD209" s="13"/>
      <c r="AE209" s="16"/>
    </row>
    <row r="210" spans="1:31" ht="12.75" customHeight="1">
      <c r="A210" s="78">
        <f t="shared" si="30"/>
        <v>0</v>
      </c>
      <c r="B210" s="79" t="s">
        <v>444</v>
      </c>
      <c r="C210" s="79" t="s">
        <v>436</v>
      </c>
      <c r="D210" s="80">
        <v>8</v>
      </c>
      <c r="E210" s="79" t="s">
        <v>75</v>
      </c>
      <c r="F210" s="79" t="s">
        <v>201</v>
      </c>
      <c r="G210" s="79" t="s">
        <v>107</v>
      </c>
      <c r="H210" s="81">
        <v>3</v>
      </c>
      <c r="I210" s="82" t="s">
        <v>445</v>
      </c>
      <c r="J210" s="83"/>
      <c r="K210" s="84">
        <v>367</v>
      </c>
      <c r="L210" s="85">
        <f t="shared" si="35"/>
        <v>0</v>
      </c>
      <c r="M210" s="86"/>
      <c r="N210" s="87"/>
      <c r="O210" s="88"/>
      <c r="P210" s="89"/>
      <c r="Q210" s="90"/>
      <c r="R210" s="91"/>
      <c r="S210" s="92"/>
      <c r="T210" s="93"/>
      <c r="U210" s="94"/>
      <c r="V210" s="85">
        <f t="shared" si="36"/>
        <v>0</v>
      </c>
      <c r="W210" s="95">
        <f t="shared" si="37"/>
        <v>0</v>
      </c>
      <c r="X210" s="123">
        <v>23.5</v>
      </c>
      <c r="Y210" s="124">
        <f t="shared" si="38"/>
        <v>0</v>
      </c>
      <c r="Z210" s="66"/>
      <c r="AA210" s="13"/>
      <c r="AB210" s="13"/>
      <c r="AC210" s="13"/>
      <c r="AD210" s="13"/>
      <c r="AE210" s="16"/>
    </row>
    <row r="211" spans="1:31" ht="12.75" customHeight="1">
      <c r="A211" s="78">
        <f t="shared" si="30"/>
        <v>0</v>
      </c>
      <c r="B211" s="237" t="s">
        <v>446</v>
      </c>
      <c r="C211" s="237" t="s">
        <v>436</v>
      </c>
      <c r="D211" s="238">
        <v>8</v>
      </c>
      <c r="E211" s="237" t="s">
        <v>75</v>
      </c>
      <c r="F211" s="237" t="s">
        <v>201</v>
      </c>
      <c r="G211" s="237" t="s">
        <v>79</v>
      </c>
      <c r="H211" s="239">
        <v>1</v>
      </c>
      <c r="I211" s="240" t="s">
        <v>447</v>
      </c>
      <c r="J211" s="241"/>
      <c r="K211" s="242">
        <v>106</v>
      </c>
      <c r="L211" s="243">
        <f t="shared" si="35"/>
        <v>0</v>
      </c>
      <c r="M211" s="244"/>
      <c r="N211" s="244"/>
      <c r="O211" s="245"/>
      <c r="P211" s="244"/>
      <c r="Q211" s="244"/>
      <c r="R211" s="244"/>
      <c r="S211" s="244"/>
      <c r="T211" s="244"/>
      <c r="U211" s="244"/>
      <c r="V211" s="243">
        <f t="shared" si="36"/>
        <v>0</v>
      </c>
      <c r="W211" s="95">
        <f t="shared" si="37"/>
        <v>0</v>
      </c>
      <c r="X211" s="246">
        <v>5.4</v>
      </c>
      <c r="Y211" s="247">
        <f t="shared" si="38"/>
        <v>0</v>
      </c>
      <c r="Z211" s="66"/>
      <c r="AA211" s="13"/>
      <c r="AB211" s="13"/>
      <c r="AC211" s="13"/>
      <c r="AD211" s="13"/>
      <c r="AE211" s="16"/>
    </row>
    <row r="212" spans="1:31" ht="12.75" customHeight="1">
      <c r="A212" s="78">
        <f t="shared" si="30"/>
        <v>0</v>
      </c>
      <c r="B212" s="237" t="s">
        <v>448</v>
      </c>
      <c r="C212" s="237" t="s">
        <v>436</v>
      </c>
      <c r="D212" s="238">
        <v>8</v>
      </c>
      <c r="E212" s="237" t="s">
        <v>75</v>
      </c>
      <c r="F212" s="237" t="s">
        <v>201</v>
      </c>
      <c r="G212" s="237" t="s">
        <v>107</v>
      </c>
      <c r="H212" s="239">
        <v>1</v>
      </c>
      <c r="I212" s="240" t="s">
        <v>449</v>
      </c>
      <c r="J212" s="241"/>
      <c r="K212" s="242">
        <v>134</v>
      </c>
      <c r="L212" s="243">
        <f t="shared" si="35"/>
        <v>0</v>
      </c>
      <c r="M212" s="244"/>
      <c r="N212" s="244"/>
      <c r="O212" s="245"/>
      <c r="P212" s="244"/>
      <c r="Q212" s="244"/>
      <c r="R212" s="244"/>
      <c r="S212" s="244"/>
      <c r="T212" s="244"/>
      <c r="U212" s="244"/>
      <c r="V212" s="243">
        <f t="shared" si="36"/>
        <v>0</v>
      </c>
      <c r="W212" s="95">
        <f t="shared" si="37"/>
        <v>0</v>
      </c>
      <c r="X212" s="246">
        <v>7.02</v>
      </c>
      <c r="Y212" s="247">
        <f t="shared" si="38"/>
        <v>0</v>
      </c>
      <c r="Z212" s="66"/>
      <c r="AA212" s="13"/>
      <c r="AB212" s="13"/>
      <c r="AC212" s="13"/>
      <c r="AD212" s="13"/>
      <c r="AE212" s="16"/>
    </row>
    <row r="213" spans="1:31" ht="12.75" customHeight="1">
      <c r="A213" s="78">
        <f t="shared" si="30"/>
        <v>0</v>
      </c>
      <c r="B213" s="237" t="s">
        <v>450</v>
      </c>
      <c r="C213" s="237" t="s">
        <v>436</v>
      </c>
      <c r="D213" s="238">
        <v>8</v>
      </c>
      <c r="E213" s="237" t="s">
        <v>75</v>
      </c>
      <c r="F213" s="237" t="s">
        <v>201</v>
      </c>
      <c r="G213" s="237" t="s">
        <v>107</v>
      </c>
      <c r="H213" s="239">
        <v>1</v>
      </c>
      <c r="I213" s="240" t="s">
        <v>451</v>
      </c>
      <c r="J213" s="241"/>
      <c r="K213" s="242">
        <v>189</v>
      </c>
      <c r="L213" s="243">
        <f t="shared" si="35"/>
        <v>0</v>
      </c>
      <c r="M213" s="244"/>
      <c r="N213" s="244"/>
      <c r="O213" s="245"/>
      <c r="P213" s="244"/>
      <c r="Q213" s="244"/>
      <c r="R213" s="244"/>
      <c r="S213" s="244"/>
      <c r="T213" s="244"/>
      <c r="U213" s="244"/>
      <c r="V213" s="243">
        <f t="shared" si="36"/>
        <v>0</v>
      </c>
      <c r="W213" s="95">
        <f t="shared" si="37"/>
        <v>0</v>
      </c>
      <c r="X213" s="246">
        <v>11.08</v>
      </c>
      <c r="Y213" s="247">
        <f t="shared" si="38"/>
        <v>0</v>
      </c>
      <c r="Z213" s="66"/>
      <c r="AA213" s="13"/>
      <c r="AB213" s="13"/>
      <c r="AC213" s="13"/>
      <c r="AD213" s="13"/>
      <c r="AE213" s="16"/>
    </row>
    <row r="214" spans="1:31" ht="12.75" customHeight="1">
      <c r="A214" s="78">
        <f t="shared" si="30"/>
        <v>0</v>
      </c>
      <c r="B214" s="79" t="s">
        <v>452</v>
      </c>
      <c r="C214" s="79" t="s">
        <v>436</v>
      </c>
      <c r="D214" s="80">
        <v>8</v>
      </c>
      <c r="E214" s="79" t="s">
        <v>75</v>
      </c>
      <c r="F214" s="79" t="s">
        <v>201</v>
      </c>
      <c r="G214" s="79" t="s">
        <v>79</v>
      </c>
      <c r="H214" s="81">
        <v>3</v>
      </c>
      <c r="I214" s="82" t="s">
        <v>453</v>
      </c>
      <c r="J214" s="83"/>
      <c r="K214" s="84">
        <v>478</v>
      </c>
      <c r="L214" s="85">
        <f t="shared" si="35"/>
        <v>0</v>
      </c>
      <c r="M214" s="86"/>
      <c r="N214" s="87"/>
      <c r="O214" s="88"/>
      <c r="P214" s="89"/>
      <c r="Q214" s="90"/>
      <c r="R214" s="91"/>
      <c r="S214" s="92"/>
      <c r="T214" s="93"/>
      <c r="U214" s="94"/>
      <c r="V214" s="85">
        <f t="shared" si="36"/>
        <v>0</v>
      </c>
      <c r="W214" s="95">
        <f t="shared" si="37"/>
        <v>0</v>
      </c>
      <c r="X214" s="123">
        <v>35.17</v>
      </c>
      <c r="Y214" s="124">
        <f t="shared" si="38"/>
        <v>0</v>
      </c>
      <c r="Z214" s="66"/>
      <c r="AA214" s="13"/>
      <c r="AB214" s="13"/>
      <c r="AC214" s="13"/>
      <c r="AD214" s="13"/>
      <c r="AE214" s="16"/>
    </row>
    <row r="215" spans="1:31" ht="12.75" customHeight="1">
      <c r="A215" s="78">
        <f t="shared" si="30"/>
        <v>0</v>
      </c>
      <c r="B215" s="237" t="s">
        <v>454</v>
      </c>
      <c r="C215" s="237" t="s">
        <v>436</v>
      </c>
      <c r="D215" s="238">
        <v>8</v>
      </c>
      <c r="E215" s="237" t="s">
        <v>75</v>
      </c>
      <c r="F215" s="237" t="s">
        <v>201</v>
      </c>
      <c r="G215" s="237" t="s">
        <v>107</v>
      </c>
      <c r="H215" s="239">
        <v>1</v>
      </c>
      <c r="I215" s="240" t="s">
        <v>455</v>
      </c>
      <c r="J215" s="241"/>
      <c r="K215" s="242">
        <v>145</v>
      </c>
      <c r="L215" s="243">
        <f t="shared" si="35"/>
        <v>0</v>
      </c>
      <c r="M215" s="244"/>
      <c r="N215" s="244"/>
      <c r="O215" s="245"/>
      <c r="P215" s="244"/>
      <c r="Q215" s="244"/>
      <c r="R215" s="244"/>
      <c r="S215" s="244"/>
      <c r="T215" s="244"/>
      <c r="U215" s="244"/>
      <c r="V215" s="243">
        <f t="shared" si="36"/>
        <v>0</v>
      </c>
      <c r="W215" s="95">
        <f t="shared" si="37"/>
        <v>0</v>
      </c>
      <c r="X215" s="246">
        <v>9.67</v>
      </c>
      <c r="Y215" s="247">
        <f t="shared" si="38"/>
        <v>0</v>
      </c>
      <c r="Z215" s="66"/>
      <c r="AA215" s="13"/>
      <c r="AB215" s="13"/>
      <c r="AC215" s="13"/>
      <c r="AD215" s="13"/>
      <c r="AE215" s="16"/>
    </row>
    <row r="216" spans="1:31" ht="12.75" customHeight="1">
      <c r="A216" s="78">
        <f t="shared" si="30"/>
        <v>0</v>
      </c>
      <c r="B216" s="237" t="s">
        <v>456</v>
      </c>
      <c r="C216" s="237" t="s">
        <v>436</v>
      </c>
      <c r="D216" s="238">
        <v>8</v>
      </c>
      <c r="E216" s="237" t="s">
        <v>75</v>
      </c>
      <c r="F216" s="237" t="s">
        <v>201</v>
      </c>
      <c r="G216" s="237" t="s">
        <v>79</v>
      </c>
      <c r="H216" s="239">
        <v>1</v>
      </c>
      <c r="I216" s="240" t="s">
        <v>457</v>
      </c>
      <c r="J216" s="241"/>
      <c r="K216" s="242">
        <v>178</v>
      </c>
      <c r="L216" s="243">
        <f t="shared" si="35"/>
        <v>0</v>
      </c>
      <c r="M216" s="244"/>
      <c r="N216" s="244"/>
      <c r="O216" s="245"/>
      <c r="P216" s="244"/>
      <c r="Q216" s="244"/>
      <c r="R216" s="244"/>
      <c r="S216" s="244"/>
      <c r="T216" s="244"/>
      <c r="U216" s="244"/>
      <c r="V216" s="243">
        <f t="shared" si="36"/>
        <v>0</v>
      </c>
      <c r="W216" s="95">
        <f t="shared" si="37"/>
        <v>0</v>
      </c>
      <c r="X216" s="246">
        <v>11.46</v>
      </c>
      <c r="Y216" s="247">
        <f t="shared" si="38"/>
        <v>0</v>
      </c>
      <c r="Z216" s="66"/>
      <c r="AA216" s="13"/>
      <c r="AB216" s="13"/>
      <c r="AC216" s="13"/>
      <c r="AD216" s="13"/>
      <c r="AE216" s="16"/>
    </row>
    <row r="217" spans="1:31" ht="12.75" customHeight="1">
      <c r="A217" s="78">
        <f t="shared" si="30"/>
        <v>0</v>
      </c>
      <c r="B217" s="237" t="s">
        <v>458</v>
      </c>
      <c r="C217" s="237" t="s">
        <v>436</v>
      </c>
      <c r="D217" s="238">
        <v>8</v>
      </c>
      <c r="E217" s="237" t="s">
        <v>75</v>
      </c>
      <c r="F217" s="237" t="s">
        <v>201</v>
      </c>
      <c r="G217" s="237" t="s">
        <v>87</v>
      </c>
      <c r="H217" s="239">
        <v>1</v>
      </c>
      <c r="I217" s="240" t="s">
        <v>459</v>
      </c>
      <c r="J217" s="241"/>
      <c r="K217" s="242">
        <v>200</v>
      </c>
      <c r="L217" s="243">
        <f t="shared" si="35"/>
        <v>0</v>
      </c>
      <c r="M217" s="244"/>
      <c r="N217" s="244"/>
      <c r="O217" s="245"/>
      <c r="P217" s="244"/>
      <c r="Q217" s="244"/>
      <c r="R217" s="244"/>
      <c r="S217" s="244"/>
      <c r="T217" s="244"/>
      <c r="U217" s="244"/>
      <c r="V217" s="243">
        <f t="shared" si="36"/>
        <v>0</v>
      </c>
      <c r="W217" s="95">
        <f t="shared" si="37"/>
        <v>0</v>
      </c>
      <c r="X217" s="246">
        <v>14</v>
      </c>
      <c r="Y217" s="247">
        <f t="shared" si="38"/>
        <v>0</v>
      </c>
      <c r="Z217" s="66"/>
      <c r="AA217" s="13"/>
      <c r="AB217" s="13"/>
      <c r="AC217" s="13"/>
      <c r="AD217" s="13"/>
      <c r="AE217" s="16"/>
    </row>
    <row r="218" spans="1:31" ht="12.75" customHeight="1">
      <c r="A218" s="78">
        <f t="shared" si="30"/>
        <v>0</v>
      </c>
      <c r="B218" s="79" t="s">
        <v>460</v>
      </c>
      <c r="C218" s="79" t="s">
        <v>436</v>
      </c>
      <c r="D218" s="80">
        <v>8</v>
      </c>
      <c r="E218" s="79" t="s">
        <v>75</v>
      </c>
      <c r="F218" s="79" t="s">
        <v>201</v>
      </c>
      <c r="G218" s="79" t="s">
        <v>79</v>
      </c>
      <c r="H218" s="81">
        <v>3</v>
      </c>
      <c r="I218" s="82" t="s">
        <v>461</v>
      </c>
      <c r="J218" s="83"/>
      <c r="K218" s="84">
        <v>478</v>
      </c>
      <c r="L218" s="85">
        <f t="shared" si="35"/>
        <v>0</v>
      </c>
      <c r="M218" s="86"/>
      <c r="N218" s="87"/>
      <c r="O218" s="88"/>
      <c r="P218" s="89"/>
      <c r="Q218" s="90"/>
      <c r="R218" s="91"/>
      <c r="S218" s="92"/>
      <c r="T218" s="93"/>
      <c r="U218" s="94"/>
      <c r="V218" s="85">
        <f t="shared" si="36"/>
        <v>0</v>
      </c>
      <c r="W218" s="95">
        <f t="shared" si="37"/>
        <v>0</v>
      </c>
      <c r="X218" s="123">
        <v>35.020000000000003</v>
      </c>
      <c r="Y218" s="124">
        <f t="shared" si="38"/>
        <v>0</v>
      </c>
      <c r="Z218" s="66"/>
      <c r="AA218" s="13"/>
      <c r="AB218" s="13"/>
      <c r="AC218" s="13"/>
      <c r="AD218" s="13"/>
      <c r="AE218" s="16"/>
    </row>
    <row r="219" spans="1:31" ht="12.75" customHeight="1">
      <c r="A219" s="78">
        <f t="shared" si="30"/>
        <v>0</v>
      </c>
      <c r="B219" s="237" t="s">
        <v>462</v>
      </c>
      <c r="C219" s="237" t="s">
        <v>436</v>
      </c>
      <c r="D219" s="238">
        <v>8</v>
      </c>
      <c r="E219" s="237" t="s">
        <v>75</v>
      </c>
      <c r="F219" s="237" t="s">
        <v>201</v>
      </c>
      <c r="G219" s="237" t="s">
        <v>79</v>
      </c>
      <c r="H219" s="239">
        <v>1</v>
      </c>
      <c r="I219" s="240" t="s">
        <v>463</v>
      </c>
      <c r="J219" s="241"/>
      <c r="K219" s="242">
        <v>139</v>
      </c>
      <c r="L219" s="243">
        <f t="shared" si="35"/>
        <v>0</v>
      </c>
      <c r="M219" s="244"/>
      <c r="N219" s="244"/>
      <c r="O219" s="245"/>
      <c r="P219" s="244"/>
      <c r="Q219" s="244"/>
      <c r="R219" s="244"/>
      <c r="S219" s="244"/>
      <c r="T219" s="244"/>
      <c r="U219" s="244"/>
      <c r="V219" s="243">
        <f t="shared" si="36"/>
        <v>0</v>
      </c>
      <c r="W219" s="95">
        <f t="shared" si="37"/>
        <v>0</v>
      </c>
      <c r="X219" s="246">
        <v>8.84</v>
      </c>
      <c r="Y219" s="247">
        <f t="shared" si="38"/>
        <v>0</v>
      </c>
      <c r="Z219" s="66"/>
      <c r="AA219" s="13"/>
      <c r="AB219" s="13"/>
      <c r="AC219" s="13"/>
      <c r="AD219" s="13"/>
      <c r="AE219" s="16"/>
    </row>
    <row r="220" spans="1:31" ht="12.75" customHeight="1">
      <c r="A220" s="78">
        <f t="shared" si="30"/>
        <v>0</v>
      </c>
      <c r="B220" s="237" t="s">
        <v>464</v>
      </c>
      <c r="C220" s="237" t="s">
        <v>436</v>
      </c>
      <c r="D220" s="238">
        <v>8</v>
      </c>
      <c r="E220" s="237" t="s">
        <v>75</v>
      </c>
      <c r="F220" s="237" t="s">
        <v>201</v>
      </c>
      <c r="G220" s="237" t="s">
        <v>79</v>
      </c>
      <c r="H220" s="239">
        <v>1</v>
      </c>
      <c r="I220" s="240" t="s">
        <v>465</v>
      </c>
      <c r="J220" s="241"/>
      <c r="K220" s="242">
        <v>173</v>
      </c>
      <c r="L220" s="243">
        <f t="shared" si="35"/>
        <v>0</v>
      </c>
      <c r="M220" s="244"/>
      <c r="N220" s="244"/>
      <c r="O220" s="245"/>
      <c r="P220" s="244"/>
      <c r="Q220" s="244"/>
      <c r="R220" s="244"/>
      <c r="S220" s="244"/>
      <c r="T220" s="244"/>
      <c r="U220" s="244"/>
      <c r="V220" s="243">
        <f t="shared" si="36"/>
        <v>0</v>
      </c>
      <c r="W220" s="95">
        <f t="shared" si="37"/>
        <v>0</v>
      </c>
      <c r="X220" s="246">
        <v>11.33</v>
      </c>
      <c r="Y220" s="247">
        <f t="shared" si="38"/>
        <v>0</v>
      </c>
      <c r="Z220" s="66"/>
      <c r="AA220" s="13"/>
      <c r="AB220" s="13"/>
      <c r="AC220" s="13"/>
      <c r="AD220" s="13"/>
      <c r="AE220" s="16"/>
    </row>
    <row r="221" spans="1:31" ht="12.75" customHeight="1">
      <c r="A221" s="78">
        <f t="shared" si="30"/>
        <v>0</v>
      </c>
      <c r="B221" s="237" t="s">
        <v>466</v>
      </c>
      <c r="C221" s="237" t="s">
        <v>436</v>
      </c>
      <c r="D221" s="238">
        <v>8</v>
      </c>
      <c r="E221" s="237" t="s">
        <v>75</v>
      </c>
      <c r="F221" s="237" t="s">
        <v>201</v>
      </c>
      <c r="G221" s="237" t="s">
        <v>87</v>
      </c>
      <c r="H221" s="239">
        <v>1</v>
      </c>
      <c r="I221" s="240" t="s">
        <v>467</v>
      </c>
      <c r="J221" s="241"/>
      <c r="K221" s="242">
        <v>206</v>
      </c>
      <c r="L221" s="243">
        <f t="shared" si="35"/>
        <v>0</v>
      </c>
      <c r="M221" s="244"/>
      <c r="N221" s="244"/>
      <c r="O221" s="245"/>
      <c r="P221" s="244"/>
      <c r="Q221" s="244"/>
      <c r="R221" s="244"/>
      <c r="S221" s="244"/>
      <c r="T221" s="244"/>
      <c r="U221" s="244"/>
      <c r="V221" s="243">
        <f t="shared" si="36"/>
        <v>0</v>
      </c>
      <c r="W221" s="95">
        <f t="shared" si="37"/>
        <v>0</v>
      </c>
      <c r="X221" s="246">
        <v>14.85</v>
      </c>
      <c r="Y221" s="247">
        <f t="shared" si="38"/>
        <v>0</v>
      </c>
      <c r="Z221" s="66"/>
      <c r="AA221" s="13"/>
      <c r="AB221" s="13"/>
      <c r="AC221" s="13"/>
      <c r="AD221" s="13"/>
      <c r="AE221" s="16"/>
    </row>
    <row r="222" spans="1:31" ht="12.75" customHeight="1">
      <c r="A222" s="78">
        <f t="shared" si="30"/>
        <v>0</v>
      </c>
      <c r="B222" s="79" t="s">
        <v>468</v>
      </c>
      <c r="C222" s="79" t="s">
        <v>436</v>
      </c>
      <c r="D222" s="80">
        <v>8</v>
      </c>
      <c r="E222" s="79" t="s">
        <v>75</v>
      </c>
      <c r="F222" s="79" t="s">
        <v>201</v>
      </c>
      <c r="G222" s="79" t="s">
        <v>107</v>
      </c>
      <c r="H222" s="81">
        <v>3</v>
      </c>
      <c r="I222" s="82" t="s">
        <v>469</v>
      </c>
      <c r="J222" s="83"/>
      <c r="K222" s="84">
        <v>489</v>
      </c>
      <c r="L222" s="85">
        <f t="shared" si="35"/>
        <v>0</v>
      </c>
      <c r="M222" s="86"/>
      <c r="N222" s="87"/>
      <c r="O222" s="88"/>
      <c r="P222" s="89"/>
      <c r="Q222" s="90"/>
      <c r="R222" s="91"/>
      <c r="S222" s="92"/>
      <c r="T222" s="93"/>
      <c r="U222" s="94"/>
      <c r="V222" s="85">
        <f t="shared" si="36"/>
        <v>0</v>
      </c>
      <c r="W222" s="95">
        <f t="shared" si="37"/>
        <v>0</v>
      </c>
      <c r="X222" s="123">
        <v>36.72</v>
      </c>
      <c r="Y222" s="124">
        <f t="shared" si="38"/>
        <v>0</v>
      </c>
      <c r="Z222" s="66"/>
      <c r="AA222" s="13"/>
      <c r="AB222" s="13"/>
      <c r="AC222" s="13"/>
      <c r="AD222" s="13"/>
      <c r="AE222" s="16"/>
    </row>
    <row r="223" spans="1:31" ht="12.75" customHeight="1">
      <c r="A223" s="78">
        <f t="shared" si="30"/>
        <v>0</v>
      </c>
      <c r="B223" s="237" t="s">
        <v>470</v>
      </c>
      <c r="C223" s="237" t="s">
        <v>436</v>
      </c>
      <c r="D223" s="238">
        <v>8</v>
      </c>
      <c r="E223" s="237" t="s">
        <v>75</v>
      </c>
      <c r="F223" s="237" t="s">
        <v>201</v>
      </c>
      <c r="G223" s="237" t="s">
        <v>79</v>
      </c>
      <c r="H223" s="239">
        <v>1</v>
      </c>
      <c r="I223" s="240" t="s">
        <v>471</v>
      </c>
      <c r="J223" s="241"/>
      <c r="K223" s="242">
        <v>145</v>
      </c>
      <c r="L223" s="243">
        <f t="shared" si="35"/>
        <v>0</v>
      </c>
      <c r="M223" s="244"/>
      <c r="N223" s="244"/>
      <c r="O223" s="245"/>
      <c r="P223" s="244"/>
      <c r="Q223" s="244"/>
      <c r="R223" s="244"/>
      <c r="S223" s="244"/>
      <c r="T223" s="244"/>
      <c r="U223" s="244"/>
      <c r="V223" s="243">
        <f t="shared" si="36"/>
        <v>0</v>
      </c>
      <c r="W223" s="95">
        <f t="shared" si="37"/>
        <v>0</v>
      </c>
      <c r="X223" s="246">
        <v>9.3800000000000008</v>
      </c>
      <c r="Y223" s="247">
        <f t="shared" si="38"/>
        <v>0</v>
      </c>
      <c r="Z223" s="66"/>
      <c r="AA223" s="13"/>
      <c r="AB223" s="13"/>
      <c r="AC223" s="13"/>
      <c r="AD223" s="13"/>
      <c r="AE223" s="16"/>
    </row>
    <row r="224" spans="1:31" ht="12.75" customHeight="1">
      <c r="A224" s="78">
        <f t="shared" si="30"/>
        <v>0</v>
      </c>
      <c r="B224" s="237" t="s">
        <v>472</v>
      </c>
      <c r="C224" s="237" t="s">
        <v>436</v>
      </c>
      <c r="D224" s="238">
        <v>8</v>
      </c>
      <c r="E224" s="237" t="s">
        <v>75</v>
      </c>
      <c r="F224" s="237" t="s">
        <v>201</v>
      </c>
      <c r="G224" s="237" t="s">
        <v>107</v>
      </c>
      <c r="H224" s="239">
        <v>1</v>
      </c>
      <c r="I224" s="240" t="s">
        <v>473</v>
      </c>
      <c r="J224" s="241"/>
      <c r="K224" s="242">
        <v>167</v>
      </c>
      <c r="L224" s="243">
        <f t="shared" si="35"/>
        <v>0</v>
      </c>
      <c r="M224" s="244"/>
      <c r="N224" s="244"/>
      <c r="O224" s="245"/>
      <c r="P224" s="244"/>
      <c r="Q224" s="244"/>
      <c r="R224" s="244"/>
      <c r="S224" s="244"/>
      <c r="T224" s="244"/>
      <c r="U224" s="244"/>
      <c r="V224" s="243">
        <f t="shared" si="36"/>
        <v>0</v>
      </c>
      <c r="W224" s="95">
        <f t="shared" si="37"/>
        <v>0</v>
      </c>
      <c r="X224" s="246">
        <v>11.14</v>
      </c>
      <c r="Y224" s="247">
        <f t="shared" si="38"/>
        <v>0</v>
      </c>
      <c r="Z224" s="66"/>
      <c r="AA224" s="13"/>
      <c r="AB224" s="13"/>
      <c r="AC224" s="13"/>
      <c r="AD224" s="13"/>
      <c r="AE224" s="16"/>
    </row>
    <row r="225" spans="1:31" ht="12.75" customHeight="1">
      <c r="A225" s="78">
        <f t="shared" si="30"/>
        <v>0</v>
      </c>
      <c r="B225" s="237" t="s">
        <v>474</v>
      </c>
      <c r="C225" s="237" t="s">
        <v>436</v>
      </c>
      <c r="D225" s="238">
        <v>8</v>
      </c>
      <c r="E225" s="237" t="s">
        <v>75</v>
      </c>
      <c r="F225" s="237" t="s">
        <v>201</v>
      </c>
      <c r="G225" s="237" t="s">
        <v>107</v>
      </c>
      <c r="H225" s="239">
        <v>1</v>
      </c>
      <c r="I225" s="240" t="s">
        <v>475</v>
      </c>
      <c r="J225" s="241"/>
      <c r="K225" s="242">
        <v>250</v>
      </c>
      <c r="L225" s="243">
        <f t="shared" si="35"/>
        <v>0</v>
      </c>
      <c r="M225" s="244"/>
      <c r="N225" s="244"/>
      <c r="O225" s="245"/>
      <c r="P225" s="244"/>
      <c r="Q225" s="244"/>
      <c r="R225" s="244"/>
      <c r="S225" s="244"/>
      <c r="T225" s="244"/>
      <c r="U225" s="244"/>
      <c r="V225" s="243">
        <f t="shared" si="36"/>
        <v>0</v>
      </c>
      <c r="W225" s="95">
        <f t="shared" si="37"/>
        <v>0</v>
      </c>
      <c r="X225" s="246">
        <v>16.2</v>
      </c>
      <c r="Y225" s="247">
        <f t="shared" si="38"/>
        <v>0</v>
      </c>
      <c r="Z225" s="66"/>
      <c r="AA225" s="13"/>
      <c r="AB225" s="13"/>
      <c r="AC225" s="13"/>
      <c r="AD225" s="13"/>
      <c r="AE225" s="16"/>
    </row>
    <row r="226" spans="1:31" ht="12.75" customHeight="1">
      <c r="A226" s="78">
        <f t="shared" si="30"/>
        <v>0</v>
      </c>
      <c r="B226" s="79" t="s">
        <v>476</v>
      </c>
      <c r="C226" s="79" t="s">
        <v>436</v>
      </c>
      <c r="D226" s="80">
        <v>8</v>
      </c>
      <c r="E226" s="79" t="s">
        <v>75</v>
      </c>
      <c r="F226" s="79" t="s">
        <v>201</v>
      </c>
      <c r="G226" s="79" t="s">
        <v>79</v>
      </c>
      <c r="H226" s="81">
        <v>3</v>
      </c>
      <c r="I226" s="82" t="s">
        <v>477</v>
      </c>
      <c r="J226" s="83"/>
      <c r="K226" s="84">
        <v>417</v>
      </c>
      <c r="L226" s="85">
        <f t="shared" si="35"/>
        <v>0</v>
      </c>
      <c r="M226" s="86"/>
      <c r="N226" s="87"/>
      <c r="O226" s="88"/>
      <c r="P226" s="89"/>
      <c r="Q226" s="90"/>
      <c r="R226" s="91"/>
      <c r="S226" s="92"/>
      <c r="T226" s="93"/>
      <c r="U226" s="94"/>
      <c r="V226" s="85">
        <f t="shared" si="36"/>
        <v>0</v>
      </c>
      <c r="W226" s="95">
        <f t="shared" si="37"/>
        <v>0</v>
      </c>
      <c r="X226" s="123">
        <v>28.12</v>
      </c>
      <c r="Y226" s="124">
        <f t="shared" si="38"/>
        <v>0</v>
      </c>
      <c r="Z226" s="66"/>
      <c r="AA226" s="13"/>
      <c r="AB226" s="13"/>
      <c r="AC226" s="13"/>
      <c r="AD226" s="13"/>
      <c r="AE226" s="16"/>
    </row>
    <row r="227" spans="1:31" ht="12.75" customHeight="1">
      <c r="A227" s="78">
        <f t="shared" si="30"/>
        <v>0</v>
      </c>
      <c r="B227" s="237" t="s">
        <v>478</v>
      </c>
      <c r="C227" s="237" t="s">
        <v>436</v>
      </c>
      <c r="D227" s="238">
        <v>8</v>
      </c>
      <c r="E227" s="237" t="s">
        <v>75</v>
      </c>
      <c r="F227" s="237" t="s">
        <v>201</v>
      </c>
      <c r="G227" s="237" t="s">
        <v>79</v>
      </c>
      <c r="H227" s="239">
        <v>1</v>
      </c>
      <c r="I227" s="240" t="s">
        <v>479</v>
      </c>
      <c r="J227" s="241"/>
      <c r="K227" s="242">
        <v>139</v>
      </c>
      <c r="L227" s="243">
        <f t="shared" si="35"/>
        <v>0</v>
      </c>
      <c r="M227" s="244"/>
      <c r="N227" s="244"/>
      <c r="O227" s="245"/>
      <c r="P227" s="244"/>
      <c r="Q227" s="244"/>
      <c r="R227" s="244"/>
      <c r="S227" s="244"/>
      <c r="T227" s="244"/>
      <c r="U227" s="244"/>
      <c r="V227" s="243">
        <f t="shared" si="36"/>
        <v>0</v>
      </c>
      <c r="W227" s="95">
        <f t="shared" si="37"/>
        <v>0</v>
      </c>
      <c r="X227" s="246">
        <v>7.69</v>
      </c>
      <c r="Y227" s="247">
        <f t="shared" si="38"/>
        <v>0</v>
      </c>
      <c r="Z227" s="66"/>
      <c r="AA227" s="13"/>
      <c r="AB227" s="13"/>
      <c r="AC227" s="13"/>
      <c r="AD227" s="13"/>
      <c r="AE227" s="16"/>
    </row>
    <row r="228" spans="1:31" ht="12.75" customHeight="1">
      <c r="A228" s="78">
        <f t="shared" si="30"/>
        <v>0</v>
      </c>
      <c r="B228" s="237" t="s">
        <v>480</v>
      </c>
      <c r="C228" s="237" t="s">
        <v>436</v>
      </c>
      <c r="D228" s="238">
        <v>8</v>
      </c>
      <c r="E228" s="237" t="s">
        <v>75</v>
      </c>
      <c r="F228" s="237" t="s">
        <v>201</v>
      </c>
      <c r="G228" s="237" t="s">
        <v>107</v>
      </c>
      <c r="H228" s="239">
        <v>1</v>
      </c>
      <c r="I228" s="240" t="s">
        <v>481</v>
      </c>
      <c r="J228" s="241"/>
      <c r="K228" s="242">
        <v>156</v>
      </c>
      <c r="L228" s="243">
        <f t="shared" si="35"/>
        <v>0</v>
      </c>
      <c r="M228" s="244"/>
      <c r="N228" s="244"/>
      <c r="O228" s="245"/>
      <c r="P228" s="244"/>
      <c r="Q228" s="244"/>
      <c r="R228" s="244"/>
      <c r="S228" s="244"/>
      <c r="T228" s="244"/>
      <c r="U228" s="244"/>
      <c r="V228" s="243">
        <f t="shared" si="36"/>
        <v>0</v>
      </c>
      <c r="W228" s="95">
        <f t="shared" si="37"/>
        <v>0</v>
      </c>
      <c r="X228" s="246">
        <v>9.3800000000000008</v>
      </c>
      <c r="Y228" s="247">
        <f t="shared" si="38"/>
        <v>0</v>
      </c>
      <c r="Z228" s="66"/>
      <c r="AA228" s="13"/>
      <c r="AB228" s="13"/>
      <c r="AC228" s="13"/>
      <c r="AD228" s="13"/>
      <c r="AE228" s="16"/>
    </row>
    <row r="229" spans="1:31" ht="12.75" customHeight="1">
      <c r="A229" s="78">
        <f t="shared" si="30"/>
        <v>0</v>
      </c>
      <c r="B229" s="237" t="s">
        <v>482</v>
      </c>
      <c r="C229" s="237" t="s">
        <v>436</v>
      </c>
      <c r="D229" s="238">
        <v>8</v>
      </c>
      <c r="E229" s="237" t="s">
        <v>75</v>
      </c>
      <c r="F229" s="237" t="s">
        <v>201</v>
      </c>
      <c r="G229" s="237" t="s">
        <v>79</v>
      </c>
      <c r="H229" s="239">
        <v>1</v>
      </c>
      <c r="I229" s="240" t="s">
        <v>483</v>
      </c>
      <c r="J229" s="241"/>
      <c r="K229" s="242">
        <v>178</v>
      </c>
      <c r="L229" s="243">
        <f t="shared" si="35"/>
        <v>0</v>
      </c>
      <c r="M229" s="244"/>
      <c r="N229" s="244"/>
      <c r="O229" s="245"/>
      <c r="P229" s="244"/>
      <c r="Q229" s="244"/>
      <c r="R229" s="244"/>
      <c r="S229" s="244"/>
      <c r="T229" s="244"/>
      <c r="U229" s="244"/>
      <c r="V229" s="243">
        <f t="shared" si="36"/>
        <v>0</v>
      </c>
      <c r="W229" s="95">
        <f t="shared" si="37"/>
        <v>0</v>
      </c>
      <c r="X229" s="259">
        <v>11.06</v>
      </c>
      <c r="Y229" s="260">
        <f t="shared" si="38"/>
        <v>0</v>
      </c>
      <c r="Z229" s="66"/>
      <c r="AA229" s="13"/>
      <c r="AB229" s="13"/>
      <c r="AC229" s="13"/>
      <c r="AD229" s="13"/>
      <c r="AE229" s="16"/>
    </row>
    <row r="230" spans="1:31" ht="12" customHeight="1">
      <c r="A230" s="67">
        <f t="shared" si="30"/>
        <v>0</v>
      </c>
      <c r="B230" s="102"/>
      <c r="C230" s="103"/>
      <c r="D230" s="103"/>
      <c r="E230" s="103"/>
      <c r="F230" s="103"/>
      <c r="G230" s="103"/>
      <c r="H230" s="104"/>
      <c r="I230" s="104"/>
      <c r="J230" s="105"/>
      <c r="K230" s="106"/>
      <c r="L230" s="107"/>
      <c r="M230" s="108"/>
      <c r="N230" s="108"/>
      <c r="O230" s="109"/>
      <c r="P230" s="108"/>
      <c r="Q230" s="108"/>
      <c r="R230" s="108"/>
      <c r="S230" s="108"/>
      <c r="T230" s="108"/>
      <c r="U230" s="109"/>
      <c r="V230" s="107"/>
      <c r="W230" s="110"/>
      <c r="X230" s="111"/>
      <c r="Y230" s="112"/>
      <c r="Z230" s="66"/>
      <c r="AA230" s="13"/>
      <c r="AB230" s="13"/>
      <c r="AC230" s="13"/>
      <c r="AD230" s="13"/>
      <c r="AE230" s="16"/>
    </row>
    <row r="231" spans="1:31" ht="12.75" customHeight="1">
      <c r="A231" s="78">
        <f t="shared" si="30"/>
        <v>0</v>
      </c>
      <c r="B231" s="79" t="s">
        <v>484</v>
      </c>
      <c r="C231" s="79" t="s">
        <v>436</v>
      </c>
      <c r="D231" s="80">
        <v>7</v>
      </c>
      <c r="E231" s="79" t="s">
        <v>75</v>
      </c>
      <c r="F231" s="79" t="s">
        <v>106</v>
      </c>
      <c r="G231" s="79" t="s">
        <v>107</v>
      </c>
      <c r="H231" s="81">
        <v>4</v>
      </c>
      <c r="I231" s="82" t="s">
        <v>485</v>
      </c>
      <c r="J231" s="83"/>
      <c r="K231" s="84">
        <v>245</v>
      </c>
      <c r="L231" s="85">
        <f>SUM(M231:U231)</f>
        <v>0</v>
      </c>
      <c r="M231" s="86"/>
      <c r="N231" s="87"/>
      <c r="O231" s="88"/>
      <c r="P231" s="89"/>
      <c r="Q231" s="90"/>
      <c r="R231" s="91"/>
      <c r="S231" s="92"/>
      <c r="T231" s="93"/>
      <c r="U231" s="94"/>
      <c r="V231" s="85">
        <f>L231*H231</f>
        <v>0</v>
      </c>
      <c r="W231" s="95">
        <f>L231*K231</f>
        <v>0</v>
      </c>
      <c r="X231" s="117">
        <v>17.149999999999999</v>
      </c>
      <c r="Y231" s="118">
        <f>X231*L231</f>
        <v>0</v>
      </c>
      <c r="Z231" s="66"/>
      <c r="AA231" s="13"/>
      <c r="AB231" s="13"/>
      <c r="AC231" s="13"/>
      <c r="AD231" s="13"/>
      <c r="AE231" s="16"/>
    </row>
    <row r="232" spans="1:31" ht="12.75" customHeight="1">
      <c r="A232" s="78">
        <f t="shared" si="30"/>
        <v>0</v>
      </c>
      <c r="B232" s="79" t="s">
        <v>486</v>
      </c>
      <c r="C232" s="79" t="s">
        <v>436</v>
      </c>
      <c r="D232" s="80">
        <v>7</v>
      </c>
      <c r="E232" s="79" t="s">
        <v>75</v>
      </c>
      <c r="F232" s="79" t="s">
        <v>106</v>
      </c>
      <c r="G232" s="79" t="s">
        <v>107</v>
      </c>
      <c r="H232" s="81">
        <v>4</v>
      </c>
      <c r="I232" s="82" t="s">
        <v>487</v>
      </c>
      <c r="J232" s="83"/>
      <c r="K232" s="84">
        <v>245</v>
      </c>
      <c r="L232" s="85">
        <f>SUM(M232:U232)</f>
        <v>0</v>
      </c>
      <c r="M232" s="86"/>
      <c r="N232" s="87"/>
      <c r="O232" s="88"/>
      <c r="P232" s="89"/>
      <c r="Q232" s="90"/>
      <c r="R232" s="91"/>
      <c r="S232" s="92"/>
      <c r="T232" s="93"/>
      <c r="U232" s="94"/>
      <c r="V232" s="85">
        <f>L232*H232</f>
        <v>0</v>
      </c>
      <c r="W232" s="95">
        <f>L232*K232</f>
        <v>0</v>
      </c>
      <c r="X232" s="96">
        <v>16.420000000000002</v>
      </c>
      <c r="Y232" s="97">
        <f>X232*L232</f>
        <v>0</v>
      </c>
      <c r="Z232" s="66"/>
      <c r="AA232" s="13"/>
      <c r="AB232" s="13"/>
      <c r="AC232" s="13"/>
      <c r="AD232" s="13"/>
      <c r="AE232" s="16"/>
    </row>
    <row r="233" spans="1:31" ht="12" customHeight="1">
      <c r="A233" s="67">
        <f t="shared" si="30"/>
        <v>0</v>
      </c>
      <c r="B233" s="102"/>
      <c r="C233" s="103"/>
      <c r="D233" s="103"/>
      <c r="E233" s="103"/>
      <c r="F233" s="103"/>
      <c r="G233" s="103"/>
      <c r="H233" s="104"/>
      <c r="I233" s="104"/>
      <c r="J233" s="105"/>
      <c r="K233" s="106"/>
      <c r="L233" s="107"/>
      <c r="M233" s="108"/>
      <c r="N233" s="108"/>
      <c r="O233" s="109"/>
      <c r="P233" s="108"/>
      <c r="Q233" s="108"/>
      <c r="R233" s="108"/>
      <c r="S233" s="108"/>
      <c r="T233" s="108"/>
      <c r="U233" s="109"/>
      <c r="V233" s="107"/>
      <c r="W233" s="110"/>
      <c r="X233" s="111"/>
      <c r="Y233" s="112"/>
      <c r="Z233" s="66"/>
      <c r="AA233" s="13"/>
      <c r="AB233" s="13"/>
      <c r="AC233" s="13"/>
      <c r="AD233" s="13"/>
      <c r="AE233" s="16"/>
    </row>
    <row r="234" spans="1:31" ht="12.75" customHeight="1">
      <c r="A234" s="78">
        <f t="shared" si="30"/>
        <v>0</v>
      </c>
      <c r="B234" s="79" t="s">
        <v>488</v>
      </c>
      <c r="C234" s="79" t="s">
        <v>436</v>
      </c>
      <c r="D234" s="80">
        <v>6</v>
      </c>
      <c r="E234" s="79" t="s">
        <v>75</v>
      </c>
      <c r="F234" s="79" t="s">
        <v>101</v>
      </c>
      <c r="G234" s="79" t="s">
        <v>107</v>
      </c>
      <c r="H234" s="81">
        <v>5</v>
      </c>
      <c r="I234" s="82" t="s">
        <v>489</v>
      </c>
      <c r="J234" s="83"/>
      <c r="K234" s="84">
        <v>156</v>
      </c>
      <c r="L234" s="85">
        <f>SUM(M234:U234)</f>
        <v>0</v>
      </c>
      <c r="M234" s="86"/>
      <c r="N234" s="87"/>
      <c r="O234" s="88"/>
      <c r="P234" s="89"/>
      <c r="Q234" s="90"/>
      <c r="R234" s="91"/>
      <c r="S234" s="92"/>
      <c r="T234" s="93"/>
      <c r="U234" s="94"/>
      <c r="V234" s="85">
        <f>L234*H234</f>
        <v>0</v>
      </c>
      <c r="W234" s="95">
        <f>L234*K234</f>
        <v>0</v>
      </c>
      <c r="X234" s="117">
        <v>8.74</v>
      </c>
      <c r="Y234" s="118">
        <f>X234*L234</f>
        <v>0</v>
      </c>
      <c r="Z234" s="66"/>
      <c r="AA234" s="13"/>
      <c r="AB234" s="13"/>
      <c r="AC234" s="13"/>
      <c r="AD234" s="13"/>
      <c r="AE234" s="16"/>
    </row>
    <row r="235" spans="1:31" ht="12.75" customHeight="1">
      <c r="A235" s="78">
        <f t="shared" ref="A235:A298" si="39">U235*K235</f>
        <v>0</v>
      </c>
      <c r="B235" s="79" t="s">
        <v>490</v>
      </c>
      <c r="C235" s="79" t="s">
        <v>436</v>
      </c>
      <c r="D235" s="80">
        <v>6</v>
      </c>
      <c r="E235" s="79" t="s">
        <v>75</v>
      </c>
      <c r="F235" s="79" t="s">
        <v>106</v>
      </c>
      <c r="G235" s="79" t="s">
        <v>107</v>
      </c>
      <c r="H235" s="81">
        <v>5</v>
      </c>
      <c r="I235" s="82" t="s">
        <v>491</v>
      </c>
      <c r="J235" s="83"/>
      <c r="K235" s="84">
        <v>212</v>
      </c>
      <c r="L235" s="85">
        <f>SUM(M235:U235)</f>
        <v>0</v>
      </c>
      <c r="M235" s="86"/>
      <c r="N235" s="87"/>
      <c r="O235" s="88"/>
      <c r="P235" s="89"/>
      <c r="Q235" s="90"/>
      <c r="R235" s="91"/>
      <c r="S235" s="92"/>
      <c r="T235" s="93"/>
      <c r="U235" s="94"/>
      <c r="V235" s="85">
        <f>L235*H235</f>
        <v>0</v>
      </c>
      <c r="W235" s="95">
        <f>L235*K235</f>
        <v>0</v>
      </c>
      <c r="X235" s="96">
        <v>12.79</v>
      </c>
      <c r="Y235" s="97">
        <f>X235*L235</f>
        <v>0</v>
      </c>
      <c r="Z235" s="66"/>
      <c r="AA235" s="13"/>
      <c r="AB235" s="13"/>
      <c r="AC235" s="13"/>
      <c r="AD235" s="13"/>
      <c r="AE235" s="16"/>
    </row>
    <row r="236" spans="1:31" ht="12" customHeight="1">
      <c r="A236" s="67">
        <f t="shared" si="39"/>
        <v>0</v>
      </c>
      <c r="B236" s="102"/>
      <c r="C236" s="103"/>
      <c r="D236" s="103"/>
      <c r="E236" s="103"/>
      <c r="F236" s="103"/>
      <c r="G236" s="103"/>
      <c r="H236" s="104"/>
      <c r="I236" s="104"/>
      <c r="J236" s="105"/>
      <c r="K236" s="106"/>
      <c r="L236" s="107"/>
      <c r="M236" s="108"/>
      <c r="N236" s="108"/>
      <c r="O236" s="109"/>
      <c r="P236" s="108"/>
      <c r="Q236" s="108"/>
      <c r="R236" s="108"/>
      <c r="S236" s="108"/>
      <c r="T236" s="108"/>
      <c r="U236" s="109"/>
      <c r="V236" s="107"/>
      <c r="W236" s="110"/>
      <c r="X236" s="111"/>
      <c r="Y236" s="112"/>
      <c r="Z236" s="66"/>
      <c r="AA236" s="13"/>
      <c r="AB236" s="13"/>
      <c r="AC236" s="13"/>
      <c r="AD236" s="13"/>
      <c r="AE236" s="16"/>
    </row>
    <row r="237" spans="1:31" ht="12.75" customHeight="1">
      <c r="A237" s="78">
        <f t="shared" si="39"/>
        <v>0</v>
      </c>
      <c r="B237" s="79" t="s">
        <v>492</v>
      </c>
      <c r="C237" s="79" t="s">
        <v>436</v>
      </c>
      <c r="D237" s="80">
        <v>5</v>
      </c>
      <c r="E237" s="79" t="s">
        <v>75</v>
      </c>
      <c r="F237" s="79" t="s">
        <v>78</v>
      </c>
      <c r="G237" s="79" t="s">
        <v>107</v>
      </c>
      <c r="H237" s="81">
        <v>5</v>
      </c>
      <c r="I237" s="82" t="s">
        <v>493</v>
      </c>
      <c r="J237" s="83"/>
      <c r="K237" s="84">
        <v>95</v>
      </c>
      <c r="L237" s="85">
        <f t="shared" ref="L237:L245" si="40">SUM(M237:U237)</f>
        <v>0</v>
      </c>
      <c r="M237" s="86"/>
      <c r="N237" s="87"/>
      <c r="O237" s="88"/>
      <c r="P237" s="89"/>
      <c r="Q237" s="90"/>
      <c r="R237" s="91"/>
      <c r="S237" s="92"/>
      <c r="T237" s="93"/>
      <c r="U237" s="94"/>
      <c r="V237" s="85">
        <f t="shared" ref="V237:V245" si="41">L237*H237</f>
        <v>0</v>
      </c>
      <c r="W237" s="95">
        <f t="shared" ref="W237:W245" si="42">L237*K237</f>
        <v>0</v>
      </c>
      <c r="X237" s="117">
        <v>4.5</v>
      </c>
      <c r="Y237" s="118">
        <f t="shared" ref="Y237:Y245" si="43">X237*L237</f>
        <v>0</v>
      </c>
      <c r="Z237" s="66"/>
      <c r="AA237" s="13"/>
      <c r="AB237" s="13"/>
      <c r="AC237" s="13"/>
      <c r="AD237" s="13"/>
      <c r="AE237" s="16"/>
    </row>
    <row r="238" spans="1:31" ht="12.75" customHeight="1">
      <c r="A238" s="78">
        <f t="shared" si="39"/>
        <v>0</v>
      </c>
      <c r="B238" s="79" t="s">
        <v>494</v>
      </c>
      <c r="C238" s="79" t="s">
        <v>436</v>
      </c>
      <c r="D238" s="80">
        <v>5</v>
      </c>
      <c r="E238" s="79" t="s">
        <v>75</v>
      </c>
      <c r="F238" s="79" t="s">
        <v>106</v>
      </c>
      <c r="G238" s="79" t="s">
        <v>79</v>
      </c>
      <c r="H238" s="81">
        <v>5</v>
      </c>
      <c r="I238" s="82" t="s">
        <v>495</v>
      </c>
      <c r="J238" s="83"/>
      <c r="K238" s="84">
        <v>78</v>
      </c>
      <c r="L238" s="85">
        <f t="shared" si="40"/>
        <v>0</v>
      </c>
      <c r="M238" s="86"/>
      <c r="N238" s="87"/>
      <c r="O238" s="88"/>
      <c r="P238" s="89"/>
      <c r="Q238" s="90"/>
      <c r="R238" s="91"/>
      <c r="S238" s="92"/>
      <c r="T238" s="93"/>
      <c r="U238" s="94"/>
      <c r="V238" s="85">
        <f t="shared" si="41"/>
        <v>0</v>
      </c>
      <c r="W238" s="95">
        <f t="shared" si="42"/>
        <v>0</v>
      </c>
      <c r="X238" s="123">
        <v>3.55</v>
      </c>
      <c r="Y238" s="124">
        <f t="shared" si="43"/>
        <v>0</v>
      </c>
      <c r="Z238" s="66"/>
      <c r="AA238" s="13"/>
      <c r="AB238" s="13"/>
      <c r="AC238" s="13"/>
      <c r="AD238" s="13"/>
      <c r="AE238" s="16"/>
    </row>
    <row r="239" spans="1:31" ht="12.75" customHeight="1">
      <c r="A239" s="78">
        <f t="shared" si="39"/>
        <v>0</v>
      </c>
      <c r="B239" s="79" t="s">
        <v>496</v>
      </c>
      <c r="C239" s="79" t="s">
        <v>436</v>
      </c>
      <c r="D239" s="80">
        <v>5</v>
      </c>
      <c r="E239" s="79" t="s">
        <v>75</v>
      </c>
      <c r="F239" s="79" t="s">
        <v>106</v>
      </c>
      <c r="G239" s="79" t="s">
        <v>79</v>
      </c>
      <c r="H239" s="81">
        <v>5</v>
      </c>
      <c r="I239" s="82" t="s">
        <v>497</v>
      </c>
      <c r="J239" s="83"/>
      <c r="K239" s="84">
        <v>123</v>
      </c>
      <c r="L239" s="85">
        <f t="shared" si="40"/>
        <v>0</v>
      </c>
      <c r="M239" s="86"/>
      <c r="N239" s="87"/>
      <c r="O239" s="88"/>
      <c r="P239" s="89"/>
      <c r="Q239" s="90"/>
      <c r="R239" s="91"/>
      <c r="S239" s="92"/>
      <c r="T239" s="93"/>
      <c r="U239" s="94"/>
      <c r="V239" s="85">
        <f t="shared" si="41"/>
        <v>0</v>
      </c>
      <c r="W239" s="95">
        <f t="shared" si="42"/>
        <v>0</v>
      </c>
      <c r="X239" s="123">
        <v>6.8</v>
      </c>
      <c r="Y239" s="124">
        <f t="shared" si="43"/>
        <v>0</v>
      </c>
      <c r="Z239" s="66"/>
      <c r="AA239" s="13"/>
      <c r="AB239" s="13"/>
      <c r="AC239" s="13"/>
      <c r="AD239" s="13"/>
      <c r="AE239" s="16"/>
    </row>
    <row r="240" spans="1:31" ht="12.75" customHeight="1">
      <c r="A240" s="78">
        <f t="shared" si="39"/>
        <v>0</v>
      </c>
      <c r="B240" s="79" t="s">
        <v>498</v>
      </c>
      <c r="C240" s="79" t="s">
        <v>436</v>
      </c>
      <c r="D240" s="80">
        <v>5</v>
      </c>
      <c r="E240" s="79" t="s">
        <v>75</v>
      </c>
      <c r="F240" s="79" t="s">
        <v>106</v>
      </c>
      <c r="G240" s="79" t="s">
        <v>79</v>
      </c>
      <c r="H240" s="81">
        <v>5</v>
      </c>
      <c r="I240" s="82" t="s">
        <v>499</v>
      </c>
      <c r="J240" s="83"/>
      <c r="K240" s="84">
        <v>112</v>
      </c>
      <c r="L240" s="85">
        <f t="shared" si="40"/>
        <v>0</v>
      </c>
      <c r="M240" s="86"/>
      <c r="N240" s="87"/>
      <c r="O240" s="88"/>
      <c r="P240" s="89"/>
      <c r="Q240" s="90"/>
      <c r="R240" s="91"/>
      <c r="S240" s="92"/>
      <c r="T240" s="93"/>
      <c r="U240" s="94"/>
      <c r="V240" s="85">
        <f t="shared" si="41"/>
        <v>0</v>
      </c>
      <c r="W240" s="95">
        <f t="shared" si="42"/>
        <v>0</v>
      </c>
      <c r="X240" s="123">
        <v>5.7</v>
      </c>
      <c r="Y240" s="124">
        <f t="shared" si="43"/>
        <v>0</v>
      </c>
      <c r="Z240" s="66"/>
      <c r="AA240" s="13"/>
      <c r="AB240" s="13"/>
      <c r="AC240" s="13"/>
      <c r="AD240" s="13"/>
      <c r="AE240" s="16"/>
    </row>
    <row r="241" spans="1:31" ht="12.75" customHeight="1">
      <c r="A241" s="78">
        <f t="shared" si="39"/>
        <v>0</v>
      </c>
      <c r="B241" s="79" t="s">
        <v>500</v>
      </c>
      <c r="C241" s="79" t="s">
        <v>436</v>
      </c>
      <c r="D241" s="80">
        <v>5</v>
      </c>
      <c r="E241" s="79" t="s">
        <v>75</v>
      </c>
      <c r="F241" s="79" t="s">
        <v>106</v>
      </c>
      <c r="G241" s="79" t="s">
        <v>107</v>
      </c>
      <c r="H241" s="81">
        <v>5</v>
      </c>
      <c r="I241" s="82" t="s">
        <v>501</v>
      </c>
      <c r="J241" s="83"/>
      <c r="K241" s="84">
        <v>150</v>
      </c>
      <c r="L241" s="85">
        <f t="shared" si="40"/>
        <v>0</v>
      </c>
      <c r="M241" s="86"/>
      <c r="N241" s="87"/>
      <c r="O241" s="88"/>
      <c r="P241" s="89"/>
      <c r="Q241" s="90"/>
      <c r="R241" s="91"/>
      <c r="S241" s="92"/>
      <c r="T241" s="93"/>
      <c r="U241" s="94"/>
      <c r="V241" s="85">
        <f t="shared" si="41"/>
        <v>0</v>
      </c>
      <c r="W241" s="95">
        <f t="shared" si="42"/>
        <v>0</v>
      </c>
      <c r="X241" s="123">
        <v>8.39</v>
      </c>
      <c r="Y241" s="124">
        <f t="shared" si="43"/>
        <v>0</v>
      </c>
      <c r="Z241" s="66"/>
      <c r="AA241" s="13"/>
      <c r="AB241" s="13"/>
      <c r="AC241" s="13"/>
      <c r="AD241" s="13"/>
      <c r="AE241" s="16"/>
    </row>
    <row r="242" spans="1:31" ht="12.75" customHeight="1">
      <c r="A242" s="78">
        <f t="shared" si="39"/>
        <v>0</v>
      </c>
      <c r="B242" s="79" t="s">
        <v>502</v>
      </c>
      <c r="C242" s="79" t="s">
        <v>436</v>
      </c>
      <c r="D242" s="80">
        <v>5</v>
      </c>
      <c r="E242" s="79" t="s">
        <v>75</v>
      </c>
      <c r="F242" s="79" t="s">
        <v>106</v>
      </c>
      <c r="G242" s="79" t="s">
        <v>107</v>
      </c>
      <c r="H242" s="81">
        <v>5</v>
      </c>
      <c r="I242" s="82" t="s">
        <v>503</v>
      </c>
      <c r="J242" s="83"/>
      <c r="K242" s="84">
        <v>128</v>
      </c>
      <c r="L242" s="85">
        <f t="shared" si="40"/>
        <v>0</v>
      </c>
      <c r="M242" s="86"/>
      <c r="N242" s="87"/>
      <c r="O242" s="88"/>
      <c r="P242" s="89"/>
      <c r="Q242" s="90"/>
      <c r="R242" s="91"/>
      <c r="S242" s="92"/>
      <c r="T242" s="93"/>
      <c r="U242" s="94"/>
      <c r="V242" s="85">
        <f t="shared" si="41"/>
        <v>0</v>
      </c>
      <c r="W242" s="95">
        <f t="shared" si="42"/>
        <v>0</v>
      </c>
      <c r="X242" s="123">
        <v>6.92</v>
      </c>
      <c r="Y242" s="124">
        <f t="shared" si="43"/>
        <v>0</v>
      </c>
      <c r="Z242" s="66"/>
      <c r="AA242" s="13"/>
      <c r="AB242" s="13"/>
      <c r="AC242" s="13"/>
      <c r="AD242" s="13"/>
      <c r="AE242" s="16"/>
    </row>
    <row r="243" spans="1:31" ht="12.75" customHeight="1">
      <c r="A243" s="78">
        <f t="shared" si="39"/>
        <v>0</v>
      </c>
      <c r="B243" s="79" t="s">
        <v>504</v>
      </c>
      <c r="C243" s="79" t="s">
        <v>436</v>
      </c>
      <c r="D243" s="80">
        <v>5</v>
      </c>
      <c r="E243" s="79" t="s">
        <v>75</v>
      </c>
      <c r="F243" s="79" t="s">
        <v>101</v>
      </c>
      <c r="G243" s="79" t="s">
        <v>107</v>
      </c>
      <c r="H243" s="81">
        <v>10</v>
      </c>
      <c r="I243" s="82" t="s">
        <v>505</v>
      </c>
      <c r="J243" s="83"/>
      <c r="K243" s="84">
        <v>150</v>
      </c>
      <c r="L243" s="85">
        <f t="shared" si="40"/>
        <v>0</v>
      </c>
      <c r="M243" s="86"/>
      <c r="N243" s="87"/>
      <c r="O243" s="88"/>
      <c r="P243" s="89"/>
      <c r="Q243" s="90"/>
      <c r="R243" s="91"/>
      <c r="S243" s="92"/>
      <c r="T243" s="93"/>
      <c r="U243" s="94"/>
      <c r="V243" s="85">
        <f t="shared" si="41"/>
        <v>0</v>
      </c>
      <c r="W243" s="95">
        <f t="shared" si="42"/>
        <v>0</v>
      </c>
      <c r="X243" s="123">
        <v>8.4</v>
      </c>
      <c r="Y243" s="124">
        <f t="shared" si="43"/>
        <v>0</v>
      </c>
      <c r="Z243" s="66"/>
      <c r="AA243" s="13"/>
      <c r="AB243" s="13"/>
      <c r="AC243" s="13"/>
      <c r="AD243" s="13"/>
      <c r="AE243" s="16"/>
    </row>
    <row r="244" spans="1:31" ht="12.75" customHeight="1">
      <c r="A244" s="78">
        <f t="shared" si="39"/>
        <v>0</v>
      </c>
      <c r="B244" s="79" t="s">
        <v>506</v>
      </c>
      <c r="C244" s="79" t="s">
        <v>436</v>
      </c>
      <c r="D244" s="80">
        <v>5</v>
      </c>
      <c r="E244" s="79" t="s">
        <v>75</v>
      </c>
      <c r="F244" s="79" t="s">
        <v>101</v>
      </c>
      <c r="G244" s="79" t="s">
        <v>107</v>
      </c>
      <c r="H244" s="81">
        <v>5</v>
      </c>
      <c r="I244" s="82" t="s">
        <v>507</v>
      </c>
      <c r="J244" s="83"/>
      <c r="K244" s="84">
        <v>100</v>
      </c>
      <c r="L244" s="85">
        <f t="shared" si="40"/>
        <v>0</v>
      </c>
      <c r="M244" s="86"/>
      <c r="N244" s="87"/>
      <c r="O244" s="88"/>
      <c r="P244" s="89"/>
      <c r="Q244" s="90"/>
      <c r="R244" s="91"/>
      <c r="S244" s="92"/>
      <c r="T244" s="93"/>
      <c r="U244" s="94"/>
      <c r="V244" s="85">
        <f t="shared" si="41"/>
        <v>0</v>
      </c>
      <c r="W244" s="95">
        <f t="shared" si="42"/>
        <v>0</v>
      </c>
      <c r="X244" s="123">
        <v>5.24</v>
      </c>
      <c r="Y244" s="124">
        <f t="shared" si="43"/>
        <v>0</v>
      </c>
      <c r="Z244" s="66"/>
      <c r="AA244" s="13"/>
      <c r="AB244" s="13"/>
      <c r="AC244" s="13"/>
      <c r="AD244" s="13"/>
      <c r="AE244" s="16"/>
    </row>
    <row r="245" spans="1:31" ht="12.75" customHeight="1">
      <c r="A245" s="78">
        <f t="shared" si="39"/>
        <v>0</v>
      </c>
      <c r="B245" s="79" t="s">
        <v>508</v>
      </c>
      <c r="C245" s="79" t="s">
        <v>436</v>
      </c>
      <c r="D245" s="80">
        <v>5</v>
      </c>
      <c r="E245" s="79" t="s">
        <v>75</v>
      </c>
      <c r="F245" s="79" t="s">
        <v>86</v>
      </c>
      <c r="G245" s="79" t="s">
        <v>87</v>
      </c>
      <c r="H245" s="81">
        <v>5</v>
      </c>
      <c r="I245" s="82" t="s">
        <v>509</v>
      </c>
      <c r="J245" s="83"/>
      <c r="K245" s="84">
        <v>139</v>
      </c>
      <c r="L245" s="85">
        <f t="shared" si="40"/>
        <v>0</v>
      </c>
      <c r="M245" s="86"/>
      <c r="N245" s="87"/>
      <c r="O245" s="88"/>
      <c r="P245" s="89"/>
      <c r="Q245" s="90"/>
      <c r="R245" s="91"/>
      <c r="S245" s="92"/>
      <c r="T245" s="93"/>
      <c r="U245" s="94"/>
      <c r="V245" s="85">
        <f t="shared" si="41"/>
        <v>0</v>
      </c>
      <c r="W245" s="95">
        <f t="shared" si="42"/>
        <v>0</v>
      </c>
      <c r="X245" s="96">
        <v>7.57</v>
      </c>
      <c r="Y245" s="97">
        <f t="shared" si="43"/>
        <v>0</v>
      </c>
      <c r="Z245" s="66"/>
      <c r="AA245" s="13"/>
      <c r="AB245" s="13"/>
      <c r="AC245" s="13"/>
      <c r="AD245" s="13"/>
      <c r="AE245" s="16"/>
    </row>
    <row r="246" spans="1:31" ht="12" customHeight="1">
      <c r="A246" s="67">
        <f t="shared" si="39"/>
        <v>0</v>
      </c>
      <c r="B246" s="102"/>
      <c r="C246" s="103"/>
      <c r="D246" s="103"/>
      <c r="E246" s="103"/>
      <c r="F246" s="103"/>
      <c r="G246" s="103"/>
      <c r="H246" s="104"/>
      <c r="I246" s="104"/>
      <c r="J246" s="105"/>
      <c r="K246" s="106"/>
      <c r="L246" s="107"/>
      <c r="M246" s="108"/>
      <c r="N246" s="108"/>
      <c r="O246" s="109"/>
      <c r="P246" s="108"/>
      <c r="Q246" s="108"/>
      <c r="R246" s="108"/>
      <c r="S246" s="108"/>
      <c r="T246" s="108"/>
      <c r="U246" s="109"/>
      <c r="V246" s="107"/>
      <c r="W246" s="110"/>
      <c r="X246" s="111"/>
      <c r="Y246" s="112"/>
      <c r="Z246" s="66"/>
      <c r="AA246" s="13"/>
      <c r="AB246" s="13"/>
      <c r="AC246" s="13"/>
      <c r="AD246" s="13"/>
      <c r="AE246" s="16"/>
    </row>
    <row r="247" spans="1:31" ht="12.75" customHeight="1">
      <c r="A247" s="78">
        <f t="shared" si="39"/>
        <v>0</v>
      </c>
      <c r="B247" s="79" t="s">
        <v>510</v>
      </c>
      <c r="C247" s="79" t="s">
        <v>436</v>
      </c>
      <c r="D247" s="80">
        <v>4</v>
      </c>
      <c r="E247" s="79" t="s">
        <v>75</v>
      </c>
      <c r="F247" s="79" t="s">
        <v>101</v>
      </c>
      <c r="G247" s="79" t="s">
        <v>79</v>
      </c>
      <c r="H247" s="81">
        <v>10</v>
      </c>
      <c r="I247" s="82" t="s">
        <v>511</v>
      </c>
      <c r="J247" s="83"/>
      <c r="K247" s="84">
        <v>89</v>
      </c>
      <c r="L247" s="85">
        <f t="shared" ref="L247:L273" si="44">SUM(M247:U247)</f>
        <v>0</v>
      </c>
      <c r="M247" s="86"/>
      <c r="N247" s="87"/>
      <c r="O247" s="88"/>
      <c r="P247" s="89"/>
      <c r="Q247" s="90"/>
      <c r="R247" s="91"/>
      <c r="S247" s="92"/>
      <c r="T247" s="93"/>
      <c r="U247" s="94"/>
      <c r="V247" s="85">
        <f t="shared" ref="V247:V273" si="45">L247*H247</f>
        <v>0</v>
      </c>
      <c r="W247" s="95">
        <f t="shared" ref="W247:W273" si="46">L247*K247</f>
        <v>0</v>
      </c>
      <c r="X247" s="117">
        <v>3.55</v>
      </c>
      <c r="Y247" s="118">
        <f t="shared" ref="Y247:Y273" si="47">X247*L247</f>
        <v>0</v>
      </c>
      <c r="Z247" s="66"/>
      <c r="AA247" s="13"/>
      <c r="AB247" s="13"/>
      <c r="AC247" s="13"/>
      <c r="AD247" s="13"/>
      <c r="AE247" s="16"/>
    </row>
    <row r="248" spans="1:31" ht="12.75" customHeight="1">
      <c r="A248" s="78">
        <f t="shared" si="39"/>
        <v>0</v>
      </c>
      <c r="B248" s="79" t="s">
        <v>512</v>
      </c>
      <c r="C248" s="79" t="s">
        <v>436</v>
      </c>
      <c r="D248" s="80">
        <v>4</v>
      </c>
      <c r="E248" s="79" t="s">
        <v>75</v>
      </c>
      <c r="F248" s="79" t="s">
        <v>92</v>
      </c>
      <c r="G248" s="79" t="s">
        <v>79</v>
      </c>
      <c r="H248" s="81">
        <v>10</v>
      </c>
      <c r="I248" s="82" t="s">
        <v>513</v>
      </c>
      <c r="J248" s="83"/>
      <c r="K248" s="84">
        <v>78</v>
      </c>
      <c r="L248" s="85">
        <f t="shared" si="44"/>
        <v>0</v>
      </c>
      <c r="M248" s="86"/>
      <c r="N248" s="87"/>
      <c r="O248" s="88"/>
      <c r="P248" s="89"/>
      <c r="Q248" s="90"/>
      <c r="R248" s="91"/>
      <c r="S248" s="92"/>
      <c r="T248" s="93"/>
      <c r="U248" s="94"/>
      <c r="V248" s="85">
        <f t="shared" si="45"/>
        <v>0</v>
      </c>
      <c r="W248" s="95">
        <f t="shared" si="46"/>
        <v>0</v>
      </c>
      <c r="X248" s="123">
        <v>2.6</v>
      </c>
      <c r="Y248" s="124">
        <f t="shared" si="47"/>
        <v>0</v>
      </c>
      <c r="Z248" s="66"/>
      <c r="AA248" s="13"/>
      <c r="AB248" s="13"/>
      <c r="AC248" s="13"/>
      <c r="AD248" s="13"/>
      <c r="AE248" s="16"/>
    </row>
    <row r="249" spans="1:31" ht="12.75" customHeight="1">
      <c r="A249" s="78">
        <f t="shared" si="39"/>
        <v>0</v>
      </c>
      <c r="B249" s="79" t="s">
        <v>514</v>
      </c>
      <c r="C249" s="79" t="s">
        <v>436</v>
      </c>
      <c r="D249" s="80">
        <v>4</v>
      </c>
      <c r="E249" s="79" t="s">
        <v>75</v>
      </c>
      <c r="F249" s="79" t="s">
        <v>92</v>
      </c>
      <c r="G249" s="79" t="s">
        <v>79</v>
      </c>
      <c r="H249" s="81">
        <v>10</v>
      </c>
      <c r="I249" s="82" t="s">
        <v>515</v>
      </c>
      <c r="J249" s="83"/>
      <c r="K249" s="84">
        <v>78</v>
      </c>
      <c r="L249" s="85">
        <f t="shared" si="44"/>
        <v>0</v>
      </c>
      <c r="M249" s="86"/>
      <c r="N249" s="87"/>
      <c r="O249" s="88"/>
      <c r="P249" s="89"/>
      <c r="Q249" s="90"/>
      <c r="R249" s="91"/>
      <c r="S249" s="92"/>
      <c r="T249" s="93"/>
      <c r="U249" s="94"/>
      <c r="V249" s="85">
        <f t="shared" si="45"/>
        <v>0</v>
      </c>
      <c r="W249" s="95">
        <f t="shared" si="46"/>
        <v>0</v>
      </c>
      <c r="X249" s="123">
        <v>2.4</v>
      </c>
      <c r="Y249" s="124">
        <f t="shared" si="47"/>
        <v>0</v>
      </c>
      <c r="Z249" s="66"/>
      <c r="AA249" s="13"/>
      <c r="AB249" s="13"/>
      <c r="AC249" s="13"/>
      <c r="AD249" s="13"/>
      <c r="AE249" s="16"/>
    </row>
    <row r="250" spans="1:31" ht="12.75" customHeight="1">
      <c r="A250" s="78">
        <f t="shared" si="39"/>
        <v>0</v>
      </c>
      <c r="B250" s="79" t="s">
        <v>516</v>
      </c>
      <c r="C250" s="79" t="s">
        <v>436</v>
      </c>
      <c r="D250" s="80">
        <v>4</v>
      </c>
      <c r="E250" s="79" t="s">
        <v>75</v>
      </c>
      <c r="F250" s="79" t="s">
        <v>78</v>
      </c>
      <c r="G250" s="79" t="s">
        <v>87</v>
      </c>
      <c r="H250" s="81">
        <v>10</v>
      </c>
      <c r="I250" s="82" t="s">
        <v>517</v>
      </c>
      <c r="J250" s="83"/>
      <c r="K250" s="84">
        <v>84</v>
      </c>
      <c r="L250" s="85">
        <f t="shared" si="44"/>
        <v>0</v>
      </c>
      <c r="M250" s="86"/>
      <c r="N250" s="87"/>
      <c r="O250" s="88"/>
      <c r="P250" s="89"/>
      <c r="Q250" s="90"/>
      <c r="R250" s="91"/>
      <c r="S250" s="92"/>
      <c r="T250" s="93"/>
      <c r="U250" s="94"/>
      <c r="V250" s="85">
        <f t="shared" si="45"/>
        <v>0</v>
      </c>
      <c r="W250" s="95">
        <f t="shared" si="46"/>
        <v>0</v>
      </c>
      <c r="X250" s="123">
        <v>2.8</v>
      </c>
      <c r="Y250" s="124">
        <f t="shared" si="47"/>
        <v>0</v>
      </c>
      <c r="Z250" s="66"/>
      <c r="AA250" s="13"/>
      <c r="AB250" s="13"/>
      <c r="AC250" s="13"/>
      <c r="AD250" s="13"/>
      <c r="AE250" s="16"/>
    </row>
    <row r="251" spans="1:31" ht="12.75" customHeight="1">
      <c r="A251" s="78">
        <f t="shared" si="39"/>
        <v>0</v>
      </c>
      <c r="B251" s="79" t="s">
        <v>518</v>
      </c>
      <c r="C251" s="79" t="s">
        <v>436</v>
      </c>
      <c r="D251" s="80">
        <v>4</v>
      </c>
      <c r="E251" s="79" t="s">
        <v>75</v>
      </c>
      <c r="F251" s="79" t="s">
        <v>120</v>
      </c>
      <c r="G251" s="79" t="s">
        <v>79</v>
      </c>
      <c r="H251" s="81">
        <v>10</v>
      </c>
      <c r="I251" s="82" t="s">
        <v>519</v>
      </c>
      <c r="J251" s="83"/>
      <c r="K251" s="84">
        <v>84</v>
      </c>
      <c r="L251" s="85">
        <f t="shared" si="44"/>
        <v>0</v>
      </c>
      <c r="M251" s="86"/>
      <c r="N251" s="87"/>
      <c r="O251" s="88"/>
      <c r="P251" s="89"/>
      <c r="Q251" s="90"/>
      <c r="R251" s="91"/>
      <c r="S251" s="92"/>
      <c r="T251" s="93"/>
      <c r="U251" s="94"/>
      <c r="V251" s="85">
        <f t="shared" si="45"/>
        <v>0</v>
      </c>
      <c r="W251" s="95">
        <f t="shared" si="46"/>
        <v>0</v>
      </c>
      <c r="X251" s="123">
        <v>3</v>
      </c>
      <c r="Y251" s="124">
        <f t="shared" si="47"/>
        <v>0</v>
      </c>
      <c r="Z251" s="66"/>
      <c r="AA251" s="13"/>
      <c r="AB251" s="13"/>
      <c r="AC251" s="13"/>
      <c r="AD251" s="13"/>
      <c r="AE251" s="16"/>
    </row>
    <row r="252" spans="1:31" ht="12.75" customHeight="1">
      <c r="A252" s="78">
        <f t="shared" si="39"/>
        <v>0</v>
      </c>
      <c r="B252" s="79" t="s">
        <v>520</v>
      </c>
      <c r="C252" s="79" t="s">
        <v>436</v>
      </c>
      <c r="D252" s="80">
        <v>4</v>
      </c>
      <c r="E252" s="79" t="s">
        <v>75</v>
      </c>
      <c r="F252" s="79" t="s">
        <v>408</v>
      </c>
      <c r="G252" s="79" t="s">
        <v>79</v>
      </c>
      <c r="H252" s="81">
        <v>10</v>
      </c>
      <c r="I252" s="82" t="s">
        <v>521</v>
      </c>
      <c r="J252" s="83"/>
      <c r="K252" s="84">
        <v>84</v>
      </c>
      <c r="L252" s="85">
        <f t="shared" si="44"/>
        <v>0</v>
      </c>
      <c r="M252" s="86"/>
      <c r="N252" s="87"/>
      <c r="O252" s="88"/>
      <c r="P252" s="89"/>
      <c r="Q252" s="90"/>
      <c r="R252" s="91"/>
      <c r="S252" s="92"/>
      <c r="T252" s="93"/>
      <c r="U252" s="94"/>
      <c r="V252" s="85">
        <f t="shared" si="45"/>
        <v>0</v>
      </c>
      <c r="W252" s="95">
        <f t="shared" si="46"/>
        <v>0</v>
      </c>
      <c r="X252" s="123">
        <v>3</v>
      </c>
      <c r="Y252" s="124">
        <f t="shared" si="47"/>
        <v>0</v>
      </c>
      <c r="Z252" s="66"/>
      <c r="AA252" s="13"/>
      <c r="AB252" s="13"/>
      <c r="AC252" s="13"/>
      <c r="AD252" s="13"/>
      <c r="AE252" s="16"/>
    </row>
    <row r="253" spans="1:31" ht="12.75" customHeight="1">
      <c r="A253" s="78">
        <f t="shared" si="39"/>
        <v>0</v>
      </c>
      <c r="B253" s="79" t="s">
        <v>522</v>
      </c>
      <c r="C253" s="79" t="s">
        <v>436</v>
      </c>
      <c r="D253" s="80">
        <v>4</v>
      </c>
      <c r="E253" s="79" t="s">
        <v>75</v>
      </c>
      <c r="F253" s="79" t="s">
        <v>130</v>
      </c>
      <c r="G253" s="79" t="s">
        <v>79</v>
      </c>
      <c r="H253" s="81">
        <v>10</v>
      </c>
      <c r="I253" s="82" t="s">
        <v>523</v>
      </c>
      <c r="J253" s="83"/>
      <c r="K253" s="84">
        <v>62</v>
      </c>
      <c r="L253" s="85">
        <f t="shared" si="44"/>
        <v>0</v>
      </c>
      <c r="M253" s="86"/>
      <c r="N253" s="87"/>
      <c r="O253" s="88"/>
      <c r="P253" s="89"/>
      <c r="Q253" s="90"/>
      <c r="R253" s="91"/>
      <c r="S253" s="92"/>
      <c r="T253" s="93"/>
      <c r="U253" s="94"/>
      <c r="V253" s="85">
        <f t="shared" si="45"/>
        <v>0</v>
      </c>
      <c r="W253" s="95">
        <f t="shared" si="46"/>
        <v>0</v>
      </c>
      <c r="X253" s="123">
        <v>1.7</v>
      </c>
      <c r="Y253" s="124">
        <f t="shared" si="47"/>
        <v>0</v>
      </c>
      <c r="Z253" s="66"/>
      <c r="AA253" s="13"/>
      <c r="AB253" s="13"/>
      <c r="AC253" s="13"/>
      <c r="AD253" s="13"/>
      <c r="AE253" s="16"/>
    </row>
    <row r="254" spans="1:31" ht="12.75" customHeight="1">
      <c r="A254" s="78">
        <f t="shared" si="39"/>
        <v>0</v>
      </c>
      <c r="B254" s="79" t="s">
        <v>524</v>
      </c>
      <c r="C254" s="79" t="s">
        <v>436</v>
      </c>
      <c r="D254" s="80">
        <v>4</v>
      </c>
      <c r="E254" s="79" t="s">
        <v>75</v>
      </c>
      <c r="F254" s="79" t="s">
        <v>408</v>
      </c>
      <c r="G254" s="79" t="s">
        <v>87</v>
      </c>
      <c r="H254" s="81">
        <v>10</v>
      </c>
      <c r="I254" s="82" t="s">
        <v>525</v>
      </c>
      <c r="J254" s="83"/>
      <c r="K254" s="84">
        <v>106</v>
      </c>
      <c r="L254" s="85">
        <f t="shared" si="44"/>
        <v>0</v>
      </c>
      <c r="M254" s="86"/>
      <c r="N254" s="87"/>
      <c r="O254" s="88"/>
      <c r="P254" s="89"/>
      <c r="Q254" s="90"/>
      <c r="R254" s="91"/>
      <c r="S254" s="92"/>
      <c r="T254" s="93"/>
      <c r="U254" s="94"/>
      <c r="V254" s="85">
        <f t="shared" si="45"/>
        <v>0</v>
      </c>
      <c r="W254" s="95">
        <f t="shared" si="46"/>
        <v>0</v>
      </c>
      <c r="X254" s="123">
        <v>4.28</v>
      </c>
      <c r="Y254" s="124">
        <f t="shared" si="47"/>
        <v>0</v>
      </c>
      <c r="Z254" s="66"/>
      <c r="AA254" s="13"/>
      <c r="AB254" s="13"/>
      <c r="AC254" s="13"/>
      <c r="AD254" s="13"/>
      <c r="AE254" s="16"/>
    </row>
    <row r="255" spans="1:31" ht="12.75" customHeight="1">
      <c r="A255" s="78">
        <f t="shared" si="39"/>
        <v>0</v>
      </c>
      <c r="B255" s="79" t="s">
        <v>526</v>
      </c>
      <c r="C255" s="79" t="s">
        <v>436</v>
      </c>
      <c r="D255" s="80">
        <v>4</v>
      </c>
      <c r="E255" s="79" t="s">
        <v>75</v>
      </c>
      <c r="F255" s="79" t="s">
        <v>408</v>
      </c>
      <c r="G255" s="79" t="s">
        <v>87</v>
      </c>
      <c r="H255" s="81">
        <v>10</v>
      </c>
      <c r="I255" s="82" t="s">
        <v>527</v>
      </c>
      <c r="J255" s="83"/>
      <c r="K255" s="84">
        <v>134</v>
      </c>
      <c r="L255" s="85">
        <f t="shared" si="44"/>
        <v>0</v>
      </c>
      <c r="M255" s="86"/>
      <c r="N255" s="87"/>
      <c r="O255" s="88"/>
      <c r="P255" s="89"/>
      <c r="Q255" s="90"/>
      <c r="R255" s="91"/>
      <c r="S255" s="92"/>
      <c r="T255" s="93"/>
      <c r="U255" s="94"/>
      <c r="V255" s="85">
        <f t="shared" si="45"/>
        <v>0</v>
      </c>
      <c r="W255" s="95">
        <f t="shared" si="46"/>
        <v>0</v>
      </c>
      <c r="X255" s="123">
        <v>6.16</v>
      </c>
      <c r="Y255" s="124">
        <f t="shared" si="47"/>
        <v>0</v>
      </c>
      <c r="Z255" s="66"/>
      <c r="AA255" s="13"/>
      <c r="AB255" s="13"/>
      <c r="AC255" s="13"/>
      <c r="AD255" s="13"/>
      <c r="AE255" s="16"/>
    </row>
    <row r="256" spans="1:31" ht="12.75" customHeight="1">
      <c r="A256" s="78">
        <f t="shared" si="39"/>
        <v>0</v>
      </c>
      <c r="B256" s="79" t="s">
        <v>528</v>
      </c>
      <c r="C256" s="79" t="s">
        <v>436</v>
      </c>
      <c r="D256" s="80">
        <v>4</v>
      </c>
      <c r="E256" s="79" t="s">
        <v>75</v>
      </c>
      <c r="F256" s="79" t="s">
        <v>101</v>
      </c>
      <c r="G256" s="79" t="s">
        <v>107</v>
      </c>
      <c r="H256" s="81">
        <v>10</v>
      </c>
      <c r="I256" s="82" t="s">
        <v>529</v>
      </c>
      <c r="J256" s="83"/>
      <c r="K256" s="84">
        <v>139</v>
      </c>
      <c r="L256" s="85">
        <f t="shared" si="44"/>
        <v>0</v>
      </c>
      <c r="M256" s="86"/>
      <c r="N256" s="87"/>
      <c r="O256" s="88"/>
      <c r="P256" s="89"/>
      <c r="Q256" s="90"/>
      <c r="R256" s="91"/>
      <c r="S256" s="92"/>
      <c r="T256" s="93"/>
      <c r="U256" s="94"/>
      <c r="V256" s="85">
        <f t="shared" si="45"/>
        <v>0</v>
      </c>
      <c r="W256" s="95">
        <f t="shared" si="46"/>
        <v>0</v>
      </c>
      <c r="X256" s="123">
        <v>6.96</v>
      </c>
      <c r="Y256" s="124">
        <f t="shared" si="47"/>
        <v>0</v>
      </c>
      <c r="Z256" s="66"/>
      <c r="AA256" s="13"/>
      <c r="AB256" s="13"/>
      <c r="AC256" s="13"/>
      <c r="AD256" s="13"/>
      <c r="AE256" s="16"/>
    </row>
    <row r="257" spans="1:31" ht="12.75" customHeight="1">
      <c r="A257" s="78">
        <f t="shared" si="39"/>
        <v>0</v>
      </c>
      <c r="B257" s="79" t="s">
        <v>530</v>
      </c>
      <c r="C257" s="79" t="s">
        <v>436</v>
      </c>
      <c r="D257" s="80">
        <v>4</v>
      </c>
      <c r="E257" s="79" t="s">
        <v>75</v>
      </c>
      <c r="F257" s="79" t="s">
        <v>86</v>
      </c>
      <c r="G257" s="79" t="s">
        <v>87</v>
      </c>
      <c r="H257" s="81">
        <v>20</v>
      </c>
      <c r="I257" s="82" t="s">
        <v>531</v>
      </c>
      <c r="J257" s="83"/>
      <c r="K257" s="84">
        <v>223</v>
      </c>
      <c r="L257" s="85">
        <f t="shared" si="44"/>
        <v>0</v>
      </c>
      <c r="M257" s="86"/>
      <c r="N257" s="87"/>
      <c r="O257" s="88"/>
      <c r="P257" s="89"/>
      <c r="Q257" s="90"/>
      <c r="R257" s="91"/>
      <c r="S257" s="92"/>
      <c r="T257" s="93"/>
      <c r="U257" s="94"/>
      <c r="V257" s="85">
        <f t="shared" si="45"/>
        <v>0</v>
      </c>
      <c r="W257" s="95">
        <f t="shared" si="46"/>
        <v>0</v>
      </c>
      <c r="X257" s="123">
        <v>11.66</v>
      </c>
      <c r="Y257" s="124">
        <f t="shared" si="47"/>
        <v>0</v>
      </c>
      <c r="Z257" s="66"/>
      <c r="AA257" s="13"/>
      <c r="AB257" s="13"/>
      <c r="AC257" s="13"/>
      <c r="AD257" s="13"/>
      <c r="AE257" s="16"/>
    </row>
    <row r="258" spans="1:31" ht="12.75" customHeight="1">
      <c r="A258" s="78">
        <f t="shared" si="39"/>
        <v>0</v>
      </c>
      <c r="B258" s="79" t="s">
        <v>532</v>
      </c>
      <c r="C258" s="79" t="s">
        <v>436</v>
      </c>
      <c r="D258" s="80">
        <v>4</v>
      </c>
      <c r="E258" s="79" t="s">
        <v>75</v>
      </c>
      <c r="F258" s="79" t="s">
        <v>92</v>
      </c>
      <c r="G258" s="79" t="s">
        <v>79</v>
      </c>
      <c r="H258" s="81">
        <v>10</v>
      </c>
      <c r="I258" s="82" t="s">
        <v>533</v>
      </c>
      <c r="J258" s="83"/>
      <c r="K258" s="84">
        <v>95</v>
      </c>
      <c r="L258" s="85">
        <f t="shared" si="44"/>
        <v>0</v>
      </c>
      <c r="M258" s="86"/>
      <c r="N258" s="87"/>
      <c r="O258" s="88"/>
      <c r="P258" s="89"/>
      <c r="Q258" s="90"/>
      <c r="R258" s="91"/>
      <c r="S258" s="92"/>
      <c r="T258" s="93"/>
      <c r="U258" s="94"/>
      <c r="V258" s="85">
        <f t="shared" si="45"/>
        <v>0</v>
      </c>
      <c r="W258" s="95">
        <f t="shared" si="46"/>
        <v>0</v>
      </c>
      <c r="X258" s="123">
        <v>4.4000000000000004</v>
      </c>
      <c r="Y258" s="124">
        <f t="shared" si="47"/>
        <v>0</v>
      </c>
      <c r="Z258" s="66"/>
      <c r="AA258" s="13"/>
      <c r="AB258" s="13"/>
      <c r="AC258" s="13"/>
      <c r="AD258" s="13"/>
      <c r="AE258" s="16"/>
    </row>
    <row r="259" spans="1:31" ht="12.75" customHeight="1">
      <c r="A259" s="78">
        <f t="shared" si="39"/>
        <v>0</v>
      </c>
      <c r="B259" s="79" t="s">
        <v>534</v>
      </c>
      <c r="C259" s="79" t="s">
        <v>436</v>
      </c>
      <c r="D259" s="80">
        <v>4</v>
      </c>
      <c r="E259" s="79" t="s">
        <v>75</v>
      </c>
      <c r="F259" s="79" t="s">
        <v>92</v>
      </c>
      <c r="G259" s="79" t="s">
        <v>79</v>
      </c>
      <c r="H259" s="81">
        <v>10</v>
      </c>
      <c r="I259" s="82" t="s">
        <v>535</v>
      </c>
      <c r="J259" s="83"/>
      <c r="K259" s="84">
        <v>89</v>
      </c>
      <c r="L259" s="85">
        <f t="shared" si="44"/>
        <v>0</v>
      </c>
      <c r="M259" s="86"/>
      <c r="N259" s="87"/>
      <c r="O259" s="88"/>
      <c r="P259" s="89"/>
      <c r="Q259" s="90"/>
      <c r="R259" s="91"/>
      <c r="S259" s="92"/>
      <c r="T259" s="93"/>
      <c r="U259" s="94"/>
      <c r="V259" s="85">
        <f t="shared" si="45"/>
        <v>0</v>
      </c>
      <c r="W259" s="95">
        <f t="shared" si="46"/>
        <v>0</v>
      </c>
      <c r="X259" s="123">
        <v>2.75</v>
      </c>
      <c r="Y259" s="124">
        <f t="shared" si="47"/>
        <v>0</v>
      </c>
      <c r="Z259" s="66"/>
      <c r="AA259" s="13"/>
      <c r="AB259" s="13"/>
      <c r="AC259" s="13"/>
      <c r="AD259" s="13"/>
      <c r="AE259" s="16"/>
    </row>
    <row r="260" spans="1:31" ht="12.75" customHeight="1">
      <c r="A260" s="78">
        <f t="shared" si="39"/>
        <v>0</v>
      </c>
      <c r="B260" s="79" t="s">
        <v>536</v>
      </c>
      <c r="C260" s="79" t="s">
        <v>436</v>
      </c>
      <c r="D260" s="80">
        <v>4</v>
      </c>
      <c r="E260" s="79" t="s">
        <v>75</v>
      </c>
      <c r="F260" s="79" t="s">
        <v>92</v>
      </c>
      <c r="G260" s="79" t="s">
        <v>79</v>
      </c>
      <c r="H260" s="81">
        <v>10</v>
      </c>
      <c r="I260" s="82" t="s">
        <v>537</v>
      </c>
      <c r="J260" s="83"/>
      <c r="K260" s="84">
        <v>89</v>
      </c>
      <c r="L260" s="85">
        <f t="shared" si="44"/>
        <v>0</v>
      </c>
      <c r="M260" s="86"/>
      <c r="N260" s="87"/>
      <c r="O260" s="88"/>
      <c r="P260" s="89"/>
      <c r="Q260" s="90"/>
      <c r="R260" s="91"/>
      <c r="S260" s="92"/>
      <c r="T260" s="93"/>
      <c r="U260" s="94"/>
      <c r="V260" s="85">
        <f t="shared" si="45"/>
        <v>0</v>
      </c>
      <c r="W260" s="95">
        <f t="shared" si="46"/>
        <v>0</v>
      </c>
      <c r="X260" s="123">
        <v>3.58</v>
      </c>
      <c r="Y260" s="124">
        <f t="shared" si="47"/>
        <v>0</v>
      </c>
      <c r="Z260" s="66"/>
      <c r="AA260" s="13"/>
      <c r="AB260" s="13"/>
      <c r="AC260" s="13"/>
      <c r="AD260" s="13"/>
      <c r="AE260" s="16"/>
    </row>
    <row r="261" spans="1:31" ht="12.75" customHeight="1">
      <c r="A261" s="78">
        <f t="shared" si="39"/>
        <v>0</v>
      </c>
      <c r="B261" s="79" t="s">
        <v>538</v>
      </c>
      <c r="C261" s="79" t="s">
        <v>436</v>
      </c>
      <c r="D261" s="80">
        <v>4</v>
      </c>
      <c r="E261" s="79" t="s">
        <v>75</v>
      </c>
      <c r="F261" s="79" t="s">
        <v>86</v>
      </c>
      <c r="G261" s="79" t="s">
        <v>87</v>
      </c>
      <c r="H261" s="81">
        <v>10</v>
      </c>
      <c r="I261" s="82" t="s">
        <v>539</v>
      </c>
      <c r="J261" s="83"/>
      <c r="K261" s="84">
        <v>123</v>
      </c>
      <c r="L261" s="85">
        <f t="shared" si="44"/>
        <v>0</v>
      </c>
      <c r="M261" s="86"/>
      <c r="N261" s="87"/>
      <c r="O261" s="88"/>
      <c r="P261" s="89"/>
      <c r="Q261" s="90"/>
      <c r="R261" s="91"/>
      <c r="S261" s="92"/>
      <c r="T261" s="93"/>
      <c r="U261" s="94"/>
      <c r="V261" s="85">
        <f t="shared" si="45"/>
        <v>0</v>
      </c>
      <c r="W261" s="95">
        <f t="shared" si="46"/>
        <v>0</v>
      </c>
      <c r="X261" s="123">
        <v>6.02</v>
      </c>
      <c r="Y261" s="124">
        <f t="shared" si="47"/>
        <v>0</v>
      </c>
      <c r="Z261" s="66"/>
      <c r="AA261" s="13"/>
      <c r="AB261" s="13"/>
      <c r="AC261" s="13"/>
      <c r="AD261" s="13"/>
      <c r="AE261" s="16"/>
    </row>
    <row r="262" spans="1:31" ht="12.75" customHeight="1">
      <c r="A262" s="78">
        <f t="shared" si="39"/>
        <v>0</v>
      </c>
      <c r="B262" s="79" t="s">
        <v>540</v>
      </c>
      <c r="C262" s="79" t="s">
        <v>436</v>
      </c>
      <c r="D262" s="80">
        <v>4</v>
      </c>
      <c r="E262" s="79" t="s">
        <v>75</v>
      </c>
      <c r="F262" s="79" t="s">
        <v>120</v>
      </c>
      <c r="G262" s="79" t="s">
        <v>79</v>
      </c>
      <c r="H262" s="81">
        <v>10</v>
      </c>
      <c r="I262" s="82" t="s">
        <v>541</v>
      </c>
      <c r="J262" s="83"/>
      <c r="K262" s="84">
        <v>100</v>
      </c>
      <c r="L262" s="85">
        <f t="shared" si="44"/>
        <v>0</v>
      </c>
      <c r="M262" s="86"/>
      <c r="N262" s="87"/>
      <c r="O262" s="88"/>
      <c r="P262" s="89"/>
      <c r="Q262" s="90"/>
      <c r="R262" s="91"/>
      <c r="S262" s="92"/>
      <c r="T262" s="93"/>
      <c r="U262" s="94"/>
      <c r="V262" s="85">
        <f t="shared" si="45"/>
        <v>0</v>
      </c>
      <c r="W262" s="95">
        <f t="shared" si="46"/>
        <v>0</v>
      </c>
      <c r="X262" s="123">
        <v>4.26</v>
      </c>
      <c r="Y262" s="124">
        <f t="shared" si="47"/>
        <v>0</v>
      </c>
      <c r="Z262" s="66"/>
      <c r="AA262" s="13"/>
      <c r="AB262" s="13"/>
      <c r="AC262" s="13"/>
      <c r="AD262" s="13"/>
      <c r="AE262" s="16"/>
    </row>
    <row r="263" spans="1:31" ht="12.75" customHeight="1">
      <c r="A263" s="78">
        <f t="shared" si="39"/>
        <v>0</v>
      </c>
      <c r="B263" s="79" t="s">
        <v>542</v>
      </c>
      <c r="C263" s="79" t="s">
        <v>436</v>
      </c>
      <c r="D263" s="80">
        <v>4</v>
      </c>
      <c r="E263" s="79" t="s">
        <v>75</v>
      </c>
      <c r="F263" s="79" t="s">
        <v>101</v>
      </c>
      <c r="G263" s="79" t="s">
        <v>107</v>
      </c>
      <c r="H263" s="81">
        <v>10</v>
      </c>
      <c r="I263" s="82" t="s">
        <v>543</v>
      </c>
      <c r="J263" s="83"/>
      <c r="K263" s="84">
        <v>145</v>
      </c>
      <c r="L263" s="85">
        <f t="shared" si="44"/>
        <v>0</v>
      </c>
      <c r="M263" s="86"/>
      <c r="N263" s="87"/>
      <c r="O263" s="88"/>
      <c r="P263" s="89"/>
      <c r="Q263" s="90"/>
      <c r="R263" s="91"/>
      <c r="S263" s="92"/>
      <c r="T263" s="93"/>
      <c r="U263" s="94"/>
      <c r="V263" s="85">
        <f t="shared" si="45"/>
        <v>0</v>
      </c>
      <c r="W263" s="95">
        <f t="shared" si="46"/>
        <v>0</v>
      </c>
      <c r="X263" s="123">
        <v>7.89</v>
      </c>
      <c r="Y263" s="124">
        <f t="shared" si="47"/>
        <v>0</v>
      </c>
      <c r="Z263" s="66"/>
      <c r="AA263" s="13"/>
      <c r="AB263" s="13"/>
      <c r="AC263" s="13"/>
      <c r="AD263" s="13"/>
      <c r="AE263" s="16"/>
    </row>
    <row r="264" spans="1:31" ht="12.75" customHeight="1">
      <c r="A264" s="78">
        <f t="shared" si="39"/>
        <v>0</v>
      </c>
      <c r="B264" s="79" t="s">
        <v>544</v>
      </c>
      <c r="C264" s="79" t="s">
        <v>436</v>
      </c>
      <c r="D264" s="80">
        <v>4</v>
      </c>
      <c r="E264" s="79" t="s">
        <v>75</v>
      </c>
      <c r="F264" s="79" t="s">
        <v>120</v>
      </c>
      <c r="G264" s="79" t="s">
        <v>87</v>
      </c>
      <c r="H264" s="81">
        <v>10</v>
      </c>
      <c r="I264" s="82" t="s">
        <v>545</v>
      </c>
      <c r="J264" s="83"/>
      <c r="K264" s="84">
        <v>106</v>
      </c>
      <c r="L264" s="85">
        <f t="shared" si="44"/>
        <v>0</v>
      </c>
      <c r="M264" s="86"/>
      <c r="N264" s="87"/>
      <c r="O264" s="88"/>
      <c r="P264" s="89"/>
      <c r="Q264" s="90"/>
      <c r="R264" s="91"/>
      <c r="S264" s="92"/>
      <c r="T264" s="93"/>
      <c r="U264" s="94"/>
      <c r="V264" s="85">
        <f t="shared" si="45"/>
        <v>0</v>
      </c>
      <c r="W264" s="95">
        <f t="shared" si="46"/>
        <v>0</v>
      </c>
      <c r="X264" s="123">
        <v>4.54</v>
      </c>
      <c r="Y264" s="124">
        <f t="shared" si="47"/>
        <v>0</v>
      </c>
      <c r="Z264" s="66"/>
      <c r="AA264" s="13"/>
      <c r="AB264" s="13"/>
      <c r="AC264" s="13"/>
      <c r="AD264" s="13"/>
      <c r="AE264" s="16"/>
    </row>
    <row r="265" spans="1:31" ht="12.75" customHeight="1">
      <c r="A265" s="78">
        <f t="shared" si="39"/>
        <v>0</v>
      </c>
      <c r="B265" s="79" t="s">
        <v>546</v>
      </c>
      <c r="C265" s="79" t="s">
        <v>436</v>
      </c>
      <c r="D265" s="80">
        <v>4</v>
      </c>
      <c r="E265" s="79" t="s">
        <v>75</v>
      </c>
      <c r="F265" s="79" t="s">
        <v>86</v>
      </c>
      <c r="G265" s="79" t="s">
        <v>87</v>
      </c>
      <c r="H265" s="81">
        <v>10</v>
      </c>
      <c r="I265" s="82" t="s">
        <v>547</v>
      </c>
      <c r="J265" s="83"/>
      <c r="K265" s="84">
        <v>134</v>
      </c>
      <c r="L265" s="85">
        <f t="shared" si="44"/>
        <v>0</v>
      </c>
      <c r="M265" s="86"/>
      <c r="N265" s="87"/>
      <c r="O265" s="88"/>
      <c r="P265" s="89"/>
      <c r="Q265" s="90"/>
      <c r="R265" s="91"/>
      <c r="S265" s="92"/>
      <c r="T265" s="93"/>
      <c r="U265" s="94"/>
      <c r="V265" s="85">
        <f t="shared" si="45"/>
        <v>0</v>
      </c>
      <c r="W265" s="95">
        <f t="shared" si="46"/>
        <v>0</v>
      </c>
      <c r="X265" s="123">
        <v>6.63</v>
      </c>
      <c r="Y265" s="124">
        <f t="shared" si="47"/>
        <v>0</v>
      </c>
      <c r="Z265" s="66"/>
      <c r="AA265" s="13"/>
      <c r="AB265" s="13"/>
      <c r="AC265" s="13"/>
      <c r="AD265" s="13"/>
      <c r="AE265" s="16"/>
    </row>
    <row r="266" spans="1:31" ht="12.75" customHeight="1">
      <c r="A266" s="78">
        <f t="shared" si="39"/>
        <v>0</v>
      </c>
      <c r="B266" s="79" t="s">
        <v>548</v>
      </c>
      <c r="C266" s="79" t="s">
        <v>436</v>
      </c>
      <c r="D266" s="80">
        <v>4</v>
      </c>
      <c r="E266" s="79" t="s">
        <v>75</v>
      </c>
      <c r="F266" s="79" t="s">
        <v>408</v>
      </c>
      <c r="G266" s="79" t="s">
        <v>87</v>
      </c>
      <c r="H266" s="81">
        <v>10</v>
      </c>
      <c r="I266" s="82" t="s">
        <v>549</v>
      </c>
      <c r="J266" s="83"/>
      <c r="K266" s="84">
        <v>139</v>
      </c>
      <c r="L266" s="85">
        <f t="shared" si="44"/>
        <v>0</v>
      </c>
      <c r="M266" s="86"/>
      <c r="N266" s="87"/>
      <c r="O266" s="88"/>
      <c r="P266" s="89"/>
      <c r="Q266" s="90"/>
      <c r="R266" s="91"/>
      <c r="S266" s="92"/>
      <c r="T266" s="93"/>
      <c r="U266" s="94"/>
      <c r="V266" s="85">
        <f t="shared" si="45"/>
        <v>0</v>
      </c>
      <c r="W266" s="95">
        <f t="shared" si="46"/>
        <v>0</v>
      </c>
      <c r="X266" s="123">
        <v>7.31</v>
      </c>
      <c r="Y266" s="124">
        <f t="shared" si="47"/>
        <v>0</v>
      </c>
      <c r="Z266" s="66"/>
      <c r="AA266" s="13"/>
      <c r="AB266" s="13"/>
      <c r="AC266" s="13"/>
      <c r="AD266" s="13"/>
      <c r="AE266" s="16"/>
    </row>
    <row r="267" spans="1:31" ht="12.75" customHeight="1">
      <c r="A267" s="78">
        <f t="shared" si="39"/>
        <v>0</v>
      </c>
      <c r="B267" s="79" t="s">
        <v>550</v>
      </c>
      <c r="C267" s="79" t="s">
        <v>436</v>
      </c>
      <c r="D267" s="80">
        <v>4</v>
      </c>
      <c r="E267" s="79" t="s">
        <v>75</v>
      </c>
      <c r="F267" s="79" t="s">
        <v>86</v>
      </c>
      <c r="G267" s="79" t="s">
        <v>79</v>
      </c>
      <c r="H267" s="81">
        <v>10</v>
      </c>
      <c r="I267" s="82" t="s">
        <v>551</v>
      </c>
      <c r="J267" s="83"/>
      <c r="K267" s="84">
        <v>112</v>
      </c>
      <c r="L267" s="85">
        <f t="shared" si="44"/>
        <v>0</v>
      </c>
      <c r="M267" s="86"/>
      <c r="N267" s="87"/>
      <c r="O267" s="88"/>
      <c r="P267" s="89"/>
      <c r="Q267" s="90"/>
      <c r="R267" s="91"/>
      <c r="S267" s="92"/>
      <c r="T267" s="93"/>
      <c r="U267" s="94"/>
      <c r="V267" s="85">
        <f t="shared" si="45"/>
        <v>0</v>
      </c>
      <c r="W267" s="95">
        <f t="shared" si="46"/>
        <v>0</v>
      </c>
      <c r="X267" s="123">
        <v>5.52</v>
      </c>
      <c r="Y267" s="124">
        <f t="shared" si="47"/>
        <v>0</v>
      </c>
      <c r="Z267" s="66"/>
      <c r="AA267" s="13"/>
      <c r="AB267" s="13"/>
      <c r="AC267" s="13"/>
      <c r="AD267" s="13"/>
      <c r="AE267" s="16"/>
    </row>
    <row r="268" spans="1:31" ht="12.75" customHeight="1">
      <c r="A268" s="78">
        <f t="shared" si="39"/>
        <v>0</v>
      </c>
      <c r="B268" s="79" t="s">
        <v>552</v>
      </c>
      <c r="C268" s="79" t="s">
        <v>436</v>
      </c>
      <c r="D268" s="80">
        <v>4</v>
      </c>
      <c r="E268" s="79" t="s">
        <v>75</v>
      </c>
      <c r="F268" s="79" t="s">
        <v>120</v>
      </c>
      <c r="G268" s="79" t="s">
        <v>79</v>
      </c>
      <c r="H268" s="81">
        <v>10</v>
      </c>
      <c r="I268" s="82" t="s">
        <v>553</v>
      </c>
      <c r="J268" s="83"/>
      <c r="K268" s="84">
        <v>112</v>
      </c>
      <c r="L268" s="85">
        <f t="shared" si="44"/>
        <v>0</v>
      </c>
      <c r="M268" s="86"/>
      <c r="N268" s="87"/>
      <c r="O268" s="88"/>
      <c r="P268" s="89"/>
      <c r="Q268" s="90"/>
      <c r="R268" s="91"/>
      <c r="S268" s="92"/>
      <c r="T268" s="93"/>
      <c r="U268" s="94"/>
      <c r="V268" s="85">
        <f t="shared" si="45"/>
        <v>0</v>
      </c>
      <c r="W268" s="95">
        <f t="shared" si="46"/>
        <v>0</v>
      </c>
      <c r="X268" s="123">
        <v>5.13</v>
      </c>
      <c r="Y268" s="124">
        <f t="shared" si="47"/>
        <v>0</v>
      </c>
      <c r="Z268" s="66"/>
      <c r="AA268" s="13"/>
      <c r="AB268" s="13"/>
      <c r="AC268" s="13"/>
      <c r="AD268" s="13"/>
      <c r="AE268" s="16"/>
    </row>
    <row r="269" spans="1:31" ht="12.75" customHeight="1">
      <c r="A269" s="78">
        <f t="shared" si="39"/>
        <v>0</v>
      </c>
      <c r="B269" s="79" t="s">
        <v>554</v>
      </c>
      <c r="C269" s="79" t="s">
        <v>436</v>
      </c>
      <c r="D269" s="80">
        <v>4</v>
      </c>
      <c r="E269" s="79" t="s">
        <v>75</v>
      </c>
      <c r="F269" s="79" t="s">
        <v>101</v>
      </c>
      <c r="G269" s="79" t="s">
        <v>107</v>
      </c>
      <c r="H269" s="81">
        <v>10</v>
      </c>
      <c r="I269" s="82" t="s">
        <v>555</v>
      </c>
      <c r="J269" s="83"/>
      <c r="K269" s="84">
        <v>128</v>
      </c>
      <c r="L269" s="85">
        <f t="shared" si="44"/>
        <v>0</v>
      </c>
      <c r="M269" s="86"/>
      <c r="N269" s="87"/>
      <c r="O269" s="88"/>
      <c r="P269" s="89"/>
      <c r="Q269" s="90"/>
      <c r="R269" s="91"/>
      <c r="S269" s="92"/>
      <c r="T269" s="93"/>
      <c r="U269" s="94"/>
      <c r="V269" s="85">
        <f t="shared" si="45"/>
        <v>0</v>
      </c>
      <c r="W269" s="95">
        <f t="shared" si="46"/>
        <v>0</v>
      </c>
      <c r="X269" s="123">
        <v>5.51</v>
      </c>
      <c r="Y269" s="124">
        <f t="shared" si="47"/>
        <v>0</v>
      </c>
      <c r="Z269" s="66"/>
      <c r="AA269" s="13"/>
      <c r="AB269" s="13"/>
      <c r="AC269" s="13"/>
      <c r="AD269" s="13"/>
      <c r="AE269" s="16"/>
    </row>
    <row r="270" spans="1:31" ht="12.75" customHeight="1">
      <c r="A270" s="78">
        <f t="shared" si="39"/>
        <v>0</v>
      </c>
      <c r="B270" s="79" t="s">
        <v>556</v>
      </c>
      <c r="C270" s="79" t="s">
        <v>436</v>
      </c>
      <c r="D270" s="80">
        <v>4</v>
      </c>
      <c r="E270" s="79" t="s">
        <v>75</v>
      </c>
      <c r="F270" s="79" t="s">
        <v>120</v>
      </c>
      <c r="G270" s="79" t="s">
        <v>79</v>
      </c>
      <c r="H270" s="81">
        <v>10</v>
      </c>
      <c r="I270" s="82" t="s">
        <v>557</v>
      </c>
      <c r="J270" s="83"/>
      <c r="K270" s="84">
        <v>117</v>
      </c>
      <c r="L270" s="85">
        <f t="shared" si="44"/>
        <v>0</v>
      </c>
      <c r="M270" s="86"/>
      <c r="N270" s="87"/>
      <c r="O270" s="88"/>
      <c r="P270" s="89"/>
      <c r="Q270" s="90"/>
      <c r="R270" s="91"/>
      <c r="S270" s="92"/>
      <c r="T270" s="93"/>
      <c r="U270" s="94"/>
      <c r="V270" s="85">
        <f t="shared" si="45"/>
        <v>0</v>
      </c>
      <c r="W270" s="95">
        <f t="shared" si="46"/>
        <v>0</v>
      </c>
      <c r="X270" s="123">
        <v>4.68</v>
      </c>
      <c r="Y270" s="124">
        <f t="shared" si="47"/>
        <v>0</v>
      </c>
      <c r="Z270" s="66"/>
      <c r="AA270" s="13"/>
      <c r="AB270" s="13"/>
      <c r="AC270" s="13"/>
      <c r="AD270" s="13"/>
      <c r="AE270" s="16"/>
    </row>
    <row r="271" spans="1:31" ht="12.75" customHeight="1">
      <c r="A271" s="78">
        <f t="shared" si="39"/>
        <v>0</v>
      </c>
      <c r="B271" s="79" t="s">
        <v>558</v>
      </c>
      <c r="C271" s="79" t="s">
        <v>436</v>
      </c>
      <c r="D271" s="80">
        <v>4</v>
      </c>
      <c r="E271" s="79" t="s">
        <v>75</v>
      </c>
      <c r="F271" s="79" t="s">
        <v>120</v>
      </c>
      <c r="G271" s="79" t="s">
        <v>79</v>
      </c>
      <c r="H271" s="81">
        <v>10</v>
      </c>
      <c r="I271" s="82" t="s">
        <v>559</v>
      </c>
      <c r="J271" s="83"/>
      <c r="K271" s="84">
        <v>139</v>
      </c>
      <c r="L271" s="85">
        <f t="shared" si="44"/>
        <v>0</v>
      </c>
      <c r="M271" s="86"/>
      <c r="N271" s="87"/>
      <c r="O271" s="88"/>
      <c r="P271" s="89"/>
      <c r="Q271" s="90"/>
      <c r="R271" s="91"/>
      <c r="S271" s="92"/>
      <c r="T271" s="93"/>
      <c r="U271" s="94"/>
      <c r="V271" s="85">
        <f t="shared" si="45"/>
        <v>0</v>
      </c>
      <c r="W271" s="95">
        <f t="shared" si="46"/>
        <v>0</v>
      </c>
      <c r="X271" s="123">
        <v>6.57</v>
      </c>
      <c r="Y271" s="124">
        <f t="shared" si="47"/>
        <v>0</v>
      </c>
      <c r="Z271" s="66"/>
      <c r="AA271" s="13"/>
      <c r="AB271" s="13"/>
      <c r="AC271" s="13"/>
      <c r="AD271" s="13"/>
      <c r="AE271" s="16"/>
    </row>
    <row r="272" spans="1:31" ht="12.75" customHeight="1">
      <c r="A272" s="78">
        <f t="shared" si="39"/>
        <v>0</v>
      </c>
      <c r="B272" s="79" t="s">
        <v>560</v>
      </c>
      <c r="C272" s="79" t="s">
        <v>436</v>
      </c>
      <c r="D272" s="80">
        <v>4</v>
      </c>
      <c r="E272" s="79" t="s">
        <v>75</v>
      </c>
      <c r="F272" s="79" t="s">
        <v>92</v>
      </c>
      <c r="G272" s="79" t="s">
        <v>87</v>
      </c>
      <c r="H272" s="81">
        <v>10</v>
      </c>
      <c r="I272" s="82" t="s">
        <v>561</v>
      </c>
      <c r="J272" s="83"/>
      <c r="K272" s="84">
        <v>100</v>
      </c>
      <c r="L272" s="85">
        <f t="shared" si="44"/>
        <v>0</v>
      </c>
      <c r="M272" s="86"/>
      <c r="N272" s="87"/>
      <c r="O272" s="88"/>
      <c r="P272" s="89"/>
      <c r="Q272" s="90"/>
      <c r="R272" s="91"/>
      <c r="S272" s="92"/>
      <c r="T272" s="93"/>
      <c r="U272" s="94"/>
      <c r="V272" s="85">
        <f t="shared" si="45"/>
        <v>0</v>
      </c>
      <c r="W272" s="95">
        <f t="shared" si="46"/>
        <v>0</v>
      </c>
      <c r="X272" s="123">
        <v>3.58</v>
      </c>
      <c r="Y272" s="124">
        <f t="shared" si="47"/>
        <v>0</v>
      </c>
      <c r="Z272" s="66"/>
      <c r="AA272" s="13"/>
      <c r="AB272" s="13"/>
      <c r="AC272" s="13"/>
      <c r="AD272" s="13"/>
      <c r="AE272" s="16"/>
    </row>
    <row r="273" spans="1:31" ht="12.75" customHeight="1">
      <c r="A273" s="78">
        <f t="shared" si="39"/>
        <v>0</v>
      </c>
      <c r="B273" s="79" t="s">
        <v>562</v>
      </c>
      <c r="C273" s="79" t="s">
        <v>436</v>
      </c>
      <c r="D273" s="80">
        <v>4</v>
      </c>
      <c r="E273" s="79" t="s">
        <v>75</v>
      </c>
      <c r="F273" s="79" t="s">
        <v>408</v>
      </c>
      <c r="G273" s="79" t="s">
        <v>87</v>
      </c>
      <c r="H273" s="81">
        <v>10</v>
      </c>
      <c r="I273" s="82" t="s">
        <v>563</v>
      </c>
      <c r="J273" s="83"/>
      <c r="K273" s="84">
        <v>156</v>
      </c>
      <c r="L273" s="85">
        <f t="shared" si="44"/>
        <v>0</v>
      </c>
      <c r="M273" s="86"/>
      <c r="N273" s="87"/>
      <c r="O273" s="88"/>
      <c r="P273" s="89"/>
      <c r="Q273" s="90"/>
      <c r="R273" s="91"/>
      <c r="S273" s="92"/>
      <c r="T273" s="93"/>
      <c r="U273" s="94"/>
      <c r="V273" s="85">
        <f t="shared" si="45"/>
        <v>0</v>
      </c>
      <c r="W273" s="95">
        <f t="shared" si="46"/>
        <v>0</v>
      </c>
      <c r="X273" s="96">
        <v>7.13</v>
      </c>
      <c r="Y273" s="97">
        <f t="shared" si="47"/>
        <v>0</v>
      </c>
      <c r="Z273" s="66"/>
      <c r="AA273" s="13"/>
      <c r="AB273" s="13"/>
      <c r="AC273" s="13"/>
      <c r="AD273" s="13"/>
      <c r="AE273" s="16"/>
    </row>
    <row r="274" spans="1:31" ht="12" customHeight="1">
      <c r="A274" s="67">
        <f t="shared" si="39"/>
        <v>0</v>
      </c>
      <c r="B274" s="102"/>
      <c r="C274" s="103"/>
      <c r="D274" s="103"/>
      <c r="E274" s="103"/>
      <c r="F274" s="103"/>
      <c r="G274" s="103"/>
      <c r="H274" s="104"/>
      <c r="I274" s="104"/>
      <c r="J274" s="105"/>
      <c r="K274" s="106"/>
      <c r="L274" s="107"/>
      <c r="M274" s="108"/>
      <c r="N274" s="108"/>
      <c r="O274" s="109"/>
      <c r="P274" s="108"/>
      <c r="Q274" s="108"/>
      <c r="R274" s="108"/>
      <c r="S274" s="108"/>
      <c r="T274" s="108"/>
      <c r="U274" s="109"/>
      <c r="V274" s="107"/>
      <c r="W274" s="110"/>
      <c r="X274" s="111"/>
      <c r="Y274" s="112"/>
      <c r="Z274" s="66"/>
      <c r="AA274" s="13"/>
      <c r="AB274" s="13"/>
      <c r="AC274" s="13"/>
      <c r="AD274" s="13"/>
      <c r="AE274" s="16"/>
    </row>
    <row r="275" spans="1:31" ht="12.75" customHeight="1">
      <c r="A275" s="78">
        <f t="shared" si="39"/>
        <v>0</v>
      </c>
      <c r="B275" s="79" t="s">
        <v>564</v>
      </c>
      <c r="C275" s="79" t="s">
        <v>436</v>
      </c>
      <c r="D275" s="80">
        <v>3</v>
      </c>
      <c r="E275" s="79" t="s">
        <v>75</v>
      </c>
      <c r="F275" s="79" t="s">
        <v>130</v>
      </c>
      <c r="G275" s="79" t="s">
        <v>107</v>
      </c>
      <c r="H275" s="81">
        <v>10</v>
      </c>
      <c r="I275" s="82" t="s">
        <v>565</v>
      </c>
      <c r="J275" s="83"/>
      <c r="K275" s="84">
        <v>67</v>
      </c>
      <c r="L275" s="85">
        <f t="shared" ref="L275:L282" si="48">SUM(M275:U275)</f>
        <v>0</v>
      </c>
      <c r="M275" s="86"/>
      <c r="N275" s="87"/>
      <c r="O275" s="88"/>
      <c r="P275" s="89"/>
      <c r="Q275" s="90"/>
      <c r="R275" s="91"/>
      <c r="S275" s="92"/>
      <c r="T275" s="93"/>
      <c r="U275" s="94"/>
      <c r="V275" s="85">
        <f t="shared" ref="V275:V282" si="49">L275*H275</f>
        <v>0</v>
      </c>
      <c r="W275" s="95">
        <f t="shared" ref="W275:W282" si="50">L275*K275</f>
        <v>0</v>
      </c>
      <c r="X275" s="117">
        <v>1.95</v>
      </c>
      <c r="Y275" s="118">
        <f t="shared" ref="Y275:Y282" si="51">X275*L275</f>
        <v>0</v>
      </c>
      <c r="Z275" s="66"/>
      <c r="AA275" s="13"/>
      <c r="AB275" s="13"/>
      <c r="AC275" s="13"/>
      <c r="AD275" s="13"/>
      <c r="AE275" s="16"/>
    </row>
    <row r="276" spans="1:31" ht="12.75" customHeight="1">
      <c r="A276" s="78">
        <f t="shared" si="39"/>
        <v>0</v>
      </c>
      <c r="B276" s="79" t="s">
        <v>566</v>
      </c>
      <c r="C276" s="79" t="s">
        <v>436</v>
      </c>
      <c r="D276" s="80">
        <v>3</v>
      </c>
      <c r="E276" s="79" t="s">
        <v>75</v>
      </c>
      <c r="F276" s="79" t="s">
        <v>92</v>
      </c>
      <c r="G276" s="79" t="s">
        <v>79</v>
      </c>
      <c r="H276" s="81">
        <v>10</v>
      </c>
      <c r="I276" s="82" t="s">
        <v>567</v>
      </c>
      <c r="J276" s="83"/>
      <c r="K276" s="84">
        <v>67</v>
      </c>
      <c r="L276" s="85">
        <f t="shared" si="48"/>
        <v>0</v>
      </c>
      <c r="M276" s="86"/>
      <c r="N276" s="87"/>
      <c r="O276" s="88"/>
      <c r="P276" s="89"/>
      <c r="Q276" s="90"/>
      <c r="R276" s="91"/>
      <c r="S276" s="92"/>
      <c r="T276" s="93"/>
      <c r="U276" s="94"/>
      <c r="V276" s="85">
        <f t="shared" si="49"/>
        <v>0</v>
      </c>
      <c r="W276" s="95">
        <f t="shared" si="50"/>
        <v>0</v>
      </c>
      <c r="X276" s="123">
        <v>1.7</v>
      </c>
      <c r="Y276" s="124">
        <f t="shared" si="51"/>
        <v>0</v>
      </c>
      <c r="Z276" s="66"/>
      <c r="AA276" s="13"/>
      <c r="AB276" s="13"/>
      <c r="AC276" s="13"/>
      <c r="AD276" s="13"/>
      <c r="AE276" s="16"/>
    </row>
    <row r="277" spans="1:31" ht="12.75" customHeight="1">
      <c r="A277" s="78">
        <f t="shared" si="39"/>
        <v>0</v>
      </c>
      <c r="B277" s="79" t="s">
        <v>568</v>
      </c>
      <c r="C277" s="79" t="s">
        <v>436</v>
      </c>
      <c r="D277" s="80">
        <v>3</v>
      </c>
      <c r="E277" s="79" t="s">
        <v>75</v>
      </c>
      <c r="F277" s="79" t="s">
        <v>130</v>
      </c>
      <c r="G277" s="79" t="s">
        <v>87</v>
      </c>
      <c r="H277" s="81">
        <v>10</v>
      </c>
      <c r="I277" s="82" t="s">
        <v>569</v>
      </c>
      <c r="J277" s="83"/>
      <c r="K277" s="84">
        <v>73</v>
      </c>
      <c r="L277" s="85">
        <f t="shared" si="48"/>
        <v>0</v>
      </c>
      <c r="M277" s="86"/>
      <c r="N277" s="87"/>
      <c r="O277" s="88"/>
      <c r="P277" s="89"/>
      <c r="Q277" s="90"/>
      <c r="R277" s="91"/>
      <c r="S277" s="92"/>
      <c r="T277" s="93"/>
      <c r="U277" s="94"/>
      <c r="V277" s="85">
        <f t="shared" si="49"/>
        <v>0</v>
      </c>
      <c r="W277" s="95">
        <f t="shared" si="50"/>
        <v>0</v>
      </c>
      <c r="X277" s="123">
        <v>2.0699999999999998</v>
      </c>
      <c r="Y277" s="124">
        <f t="shared" si="51"/>
        <v>0</v>
      </c>
      <c r="Z277" s="66"/>
      <c r="AA277" s="13"/>
      <c r="AB277" s="13"/>
      <c r="AC277" s="13"/>
      <c r="AD277" s="13"/>
      <c r="AE277" s="16"/>
    </row>
    <row r="278" spans="1:31" ht="12.75" customHeight="1">
      <c r="A278" s="78">
        <f t="shared" si="39"/>
        <v>0</v>
      </c>
      <c r="B278" s="79" t="s">
        <v>570</v>
      </c>
      <c r="C278" s="79" t="s">
        <v>436</v>
      </c>
      <c r="D278" s="80">
        <v>3</v>
      </c>
      <c r="E278" s="79" t="s">
        <v>75</v>
      </c>
      <c r="F278" s="79" t="s">
        <v>130</v>
      </c>
      <c r="G278" s="79" t="s">
        <v>79</v>
      </c>
      <c r="H278" s="81">
        <v>10</v>
      </c>
      <c r="I278" s="82" t="s">
        <v>571</v>
      </c>
      <c r="J278" s="83"/>
      <c r="K278" s="84">
        <v>73</v>
      </c>
      <c r="L278" s="85">
        <f t="shared" si="48"/>
        <v>0</v>
      </c>
      <c r="M278" s="86"/>
      <c r="N278" s="87"/>
      <c r="O278" s="88"/>
      <c r="P278" s="89"/>
      <c r="Q278" s="90"/>
      <c r="R278" s="91"/>
      <c r="S278" s="92"/>
      <c r="T278" s="93"/>
      <c r="U278" s="94"/>
      <c r="V278" s="85">
        <f t="shared" si="49"/>
        <v>0</v>
      </c>
      <c r="W278" s="95">
        <f t="shared" si="50"/>
        <v>0</v>
      </c>
      <c r="X278" s="123">
        <v>1.99</v>
      </c>
      <c r="Y278" s="124">
        <f t="shared" si="51"/>
        <v>0</v>
      </c>
      <c r="Z278" s="66"/>
      <c r="AA278" s="13"/>
      <c r="AB278" s="13"/>
      <c r="AC278" s="13"/>
      <c r="AD278" s="13"/>
      <c r="AE278" s="16"/>
    </row>
    <row r="279" spans="1:31" ht="12.75" customHeight="1">
      <c r="A279" s="78">
        <f t="shared" si="39"/>
        <v>0</v>
      </c>
      <c r="B279" s="79" t="s">
        <v>572</v>
      </c>
      <c r="C279" s="79" t="s">
        <v>436</v>
      </c>
      <c r="D279" s="80">
        <v>3</v>
      </c>
      <c r="E279" s="79" t="s">
        <v>75</v>
      </c>
      <c r="F279" s="79" t="s">
        <v>130</v>
      </c>
      <c r="G279" s="79" t="s">
        <v>79</v>
      </c>
      <c r="H279" s="81">
        <v>10</v>
      </c>
      <c r="I279" s="82" t="s">
        <v>573</v>
      </c>
      <c r="J279" s="83"/>
      <c r="K279" s="84">
        <v>84</v>
      </c>
      <c r="L279" s="85">
        <f t="shared" si="48"/>
        <v>0</v>
      </c>
      <c r="M279" s="86"/>
      <c r="N279" s="87"/>
      <c r="O279" s="88"/>
      <c r="P279" s="89"/>
      <c r="Q279" s="90"/>
      <c r="R279" s="91"/>
      <c r="S279" s="92"/>
      <c r="T279" s="93"/>
      <c r="U279" s="94"/>
      <c r="V279" s="85">
        <f t="shared" si="49"/>
        <v>0</v>
      </c>
      <c r="W279" s="95">
        <f t="shared" si="50"/>
        <v>0</v>
      </c>
      <c r="X279" s="123">
        <v>3.1</v>
      </c>
      <c r="Y279" s="124">
        <f t="shared" si="51"/>
        <v>0</v>
      </c>
      <c r="Z279" s="66"/>
      <c r="AA279" s="13"/>
      <c r="AB279" s="13"/>
      <c r="AC279" s="13"/>
      <c r="AD279" s="13"/>
      <c r="AE279" s="16"/>
    </row>
    <row r="280" spans="1:31" ht="12.75" customHeight="1">
      <c r="A280" s="78">
        <f t="shared" si="39"/>
        <v>0</v>
      </c>
      <c r="B280" s="79" t="s">
        <v>574</v>
      </c>
      <c r="C280" s="79" t="s">
        <v>436</v>
      </c>
      <c r="D280" s="80">
        <v>3</v>
      </c>
      <c r="E280" s="79" t="s">
        <v>75</v>
      </c>
      <c r="F280" s="79" t="s">
        <v>130</v>
      </c>
      <c r="G280" s="79" t="s">
        <v>87</v>
      </c>
      <c r="H280" s="81">
        <v>10</v>
      </c>
      <c r="I280" s="82" t="s">
        <v>575</v>
      </c>
      <c r="J280" s="83"/>
      <c r="K280" s="84">
        <v>73</v>
      </c>
      <c r="L280" s="85">
        <f t="shared" si="48"/>
        <v>0</v>
      </c>
      <c r="M280" s="86"/>
      <c r="N280" s="87"/>
      <c r="O280" s="88"/>
      <c r="P280" s="89"/>
      <c r="Q280" s="90"/>
      <c r="R280" s="91"/>
      <c r="S280" s="92"/>
      <c r="T280" s="93"/>
      <c r="U280" s="94"/>
      <c r="V280" s="85">
        <f t="shared" si="49"/>
        <v>0</v>
      </c>
      <c r="W280" s="95">
        <f t="shared" si="50"/>
        <v>0</v>
      </c>
      <c r="X280" s="123">
        <v>2.63</v>
      </c>
      <c r="Y280" s="124">
        <f t="shared" si="51"/>
        <v>0</v>
      </c>
      <c r="Z280" s="66"/>
      <c r="AA280" s="13"/>
      <c r="AB280" s="13"/>
      <c r="AC280" s="13"/>
      <c r="AD280" s="13"/>
      <c r="AE280" s="16"/>
    </row>
    <row r="281" spans="1:31" ht="12.75" customHeight="1">
      <c r="A281" s="78">
        <f t="shared" si="39"/>
        <v>0</v>
      </c>
      <c r="B281" s="79" t="s">
        <v>576</v>
      </c>
      <c r="C281" s="79" t="s">
        <v>436</v>
      </c>
      <c r="D281" s="80">
        <v>3</v>
      </c>
      <c r="E281" s="79" t="s">
        <v>75</v>
      </c>
      <c r="F281" s="79" t="s">
        <v>130</v>
      </c>
      <c r="G281" s="79" t="s">
        <v>87</v>
      </c>
      <c r="H281" s="81">
        <v>10</v>
      </c>
      <c r="I281" s="82" t="s">
        <v>577</v>
      </c>
      <c r="J281" s="83"/>
      <c r="K281" s="84">
        <v>73</v>
      </c>
      <c r="L281" s="85">
        <f t="shared" si="48"/>
        <v>0</v>
      </c>
      <c r="M281" s="86"/>
      <c r="N281" s="87"/>
      <c r="O281" s="88"/>
      <c r="P281" s="89"/>
      <c r="Q281" s="90"/>
      <c r="R281" s="91"/>
      <c r="S281" s="92"/>
      <c r="T281" s="93"/>
      <c r="U281" s="94"/>
      <c r="V281" s="85">
        <f t="shared" si="49"/>
        <v>0</v>
      </c>
      <c r="W281" s="95">
        <f t="shared" si="50"/>
        <v>0</v>
      </c>
      <c r="X281" s="123">
        <v>2.2000000000000002</v>
      </c>
      <c r="Y281" s="124">
        <f t="shared" si="51"/>
        <v>0</v>
      </c>
      <c r="Z281" s="66"/>
      <c r="AA281" s="13"/>
      <c r="AB281" s="13"/>
      <c r="AC281" s="13"/>
      <c r="AD281" s="13"/>
      <c r="AE281" s="16"/>
    </row>
    <row r="282" spans="1:31" ht="12.75" customHeight="1">
      <c r="A282" s="78">
        <f t="shared" si="39"/>
        <v>0</v>
      </c>
      <c r="B282" s="79" t="s">
        <v>578</v>
      </c>
      <c r="C282" s="79" t="s">
        <v>436</v>
      </c>
      <c r="D282" s="80">
        <v>3</v>
      </c>
      <c r="E282" s="79" t="s">
        <v>75</v>
      </c>
      <c r="F282" s="79" t="s">
        <v>130</v>
      </c>
      <c r="G282" s="79" t="s">
        <v>87</v>
      </c>
      <c r="H282" s="81">
        <v>10</v>
      </c>
      <c r="I282" s="82" t="s">
        <v>579</v>
      </c>
      <c r="J282" s="83"/>
      <c r="K282" s="84">
        <v>117</v>
      </c>
      <c r="L282" s="85">
        <f t="shared" si="48"/>
        <v>0</v>
      </c>
      <c r="M282" s="86"/>
      <c r="N282" s="87"/>
      <c r="O282" s="88"/>
      <c r="P282" s="89"/>
      <c r="Q282" s="90"/>
      <c r="R282" s="91"/>
      <c r="S282" s="92"/>
      <c r="T282" s="93"/>
      <c r="U282" s="94"/>
      <c r="V282" s="85">
        <f t="shared" si="49"/>
        <v>0</v>
      </c>
      <c r="W282" s="95">
        <f t="shared" si="50"/>
        <v>0</v>
      </c>
      <c r="X282" s="96">
        <v>4.4400000000000004</v>
      </c>
      <c r="Y282" s="97">
        <f t="shared" si="51"/>
        <v>0</v>
      </c>
      <c r="Z282" s="66"/>
      <c r="AA282" s="13"/>
      <c r="AB282" s="13"/>
      <c r="AC282" s="13"/>
      <c r="AD282" s="13"/>
      <c r="AE282" s="16"/>
    </row>
    <row r="283" spans="1:31" ht="12" customHeight="1">
      <c r="A283" s="67">
        <f t="shared" si="39"/>
        <v>0</v>
      </c>
      <c r="B283" s="102"/>
      <c r="C283" s="103"/>
      <c r="D283" s="103"/>
      <c r="E283" s="103"/>
      <c r="F283" s="103"/>
      <c r="G283" s="103"/>
      <c r="H283" s="104"/>
      <c r="I283" s="104"/>
      <c r="J283" s="105"/>
      <c r="K283" s="106"/>
      <c r="L283" s="107"/>
      <c r="M283" s="108"/>
      <c r="N283" s="108"/>
      <c r="O283" s="109"/>
      <c r="P283" s="108"/>
      <c r="Q283" s="108"/>
      <c r="R283" s="108"/>
      <c r="S283" s="108"/>
      <c r="T283" s="108"/>
      <c r="U283" s="109"/>
      <c r="V283" s="107"/>
      <c r="W283" s="110"/>
      <c r="X283" s="111"/>
      <c r="Y283" s="112"/>
      <c r="Z283" s="66"/>
      <c r="AA283" s="13"/>
      <c r="AB283" s="13"/>
      <c r="AC283" s="13"/>
      <c r="AD283" s="13"/>
      <c r="AE283" s="16"/>
    </row>
    <row r="284" spans="1:31" ht="12.75" customHeight="1">
      <c r="A284" s="78">
        <f t="shared" si="39"/>
        <v>0</v>
      </c>
      <c r="B284" s="79" t="s">
        <v>580</v>
      </c>
      <c r="C284" s="79" t="s">
        <v>436</v>
      </c>
      <c r="D284" s="80">
        <v>2</v>
      </c>
      <c r="E284" s="79" t="s">
        <v>75</v>
      </c>
      <c r="F284" s="79" t="s">
        <v>158</v>
      </c>
      <c r="G284" s="79" t="s">
        <v>107</v>
      </c>
      <c r="H284" s="81">
        <v>20</v>
      </c>
      <c r="I284" s="82" t="s">
        <v>581</v>
      </c>
      <c r="J284" s="83"/>
      <c r="K284" s="84">
        <v>89</v>
      </c>
      <c r="L284" s="85">
        <f>SUM(M284:U284)</f>
        <v>0</v>
      </c>
      <c r="M284" s="86"/>
      <c r="N284" s="87"/>
      <c r="O284" s="88"/>
      <c r="P284" s="89"/>
      <c r="Q284" s="90"/>
      <c r="R284" s="91"/>
      <c r="S284" s="92"/>
      <c r="T284" s="93"/>
      <c r="U284" s="94"/>
      <c r="V284" s="85">
        <f>L284*H284</f>
        <v>0</v>
      </c>
      <c r="W284" s="95">
        <f>L284*K284</f>
        <v>0</v>
      </c>
      <c r="X284" s="117">
        <v>2.1</v>
      </c>
      <c r="Y284" s="118">
        <f>X284*L284</f>
        <v>0</v>
      </c>
      <c r="Z284" s="66"/>
      <c r="AA284" s="13"/>
      <c r="AB284" s="13"/>
      <c r="AC284" s="13"/>
      <c r="AD284" s="13"/>
      <c r="AE284" s="16"/>
    </row>
    <row r="285" spans="1:31" ht="12.75" customHeight="1">
      <c r="A285" s="78">
        <f t="shared" si="39"/>
        <v>0</v>
      </c>
      <c r="B285" s="79" t="s">
        <v>582</v>
      </c>
      <c r="C285" s="79" t="s">
        <v>436</v>
      </c>
      <c r="D285" s="80">
        <v>2</v>
      </c>
      <c r="E285" s="79" t="s">
        <v>75</v>
      </c>
      <c r="F285" s="79" t="s">
        <v>158</v>
      </c>
      <c r="G285" s="79" t="s">
        <v>107</v>
      </c>
      <c r="H285" s="81">
        <v>20</v>
      </c>
      <c r="I285" s="82" t="s">
        <v>583</v>
      </c>
      <c r="J285" s="83"/>
      <c r="K285" s="84">
        <v>89</v>
      </c>
      <c r="L285" s="85">
        <f>SUM(M285:U285)</f>
        <v>0</v>
      </c>
      <c r="M285" s="86"/>
      <c r="N285" s="87"/>
      <c r="O285" s="88"/>
      <c r="P285" s="89"/>
      <c r="Q285" s="90"/>
      <c r="R285" s="91"/>
      <c r="S285" s="92"/>
      <c r="T285" s="93"/>
      <c r="U285" s="94"/>
      <c r="V285" s="85">
        <f>L285*H285</f>
        <v>0</v>
      </c>
      <c r="W285" s="95">
        <f>L285*K285</f>
        <v>0</v>
      </c>
      <c r="X285" s="123">
        <v>1.85</v>
      </c>
      <c r="Y285" s="124">
        <f>X285*L285</f>
        <v>0</v>
      </c>
      <c r="Z285" s="66"/>
      <c r="AA285" s="13"/>
      <c r="AB285" s="13"/>
      <c r="AC285" s="13"/>
      <c r="AD285" s="13"/>
      <c r="AE285" s="16"/>
    </row>
    <row r="286" spans="1:31" ht="12.75" customHeight="1">
      <c r="A286" s="78">
        <f t="shared" si="39"/>
        <v>0</v>
      </c>
      <c r="B286" s="79" t="s">
        <v>584</v>
      </c>
      <c r="C286" s="79" t="s">
        <v>436</v>
      </c>
      <c r="D286" s="80">
        <v>2</v>
      </c>
      <c r="E286" s="79" t="s">
        <v>75</v>
      </c>
      <c r="F286" s="79" t="s">
        <v>130</v>
      </c>
      <c r="G286" s="79" t="s">
        <v>87</v>
      </c>
      <c r="H286" s="81">
        <v>20</v>
      </c>
      <c r="I286" s="82" t="s">
        <v>585</v>
      </c>
      <c r="J286" s="83"/>
      <c r="K286" s="84">
        <v>89</v>
      </c>
      <c r="L286" s="85">
        <f>SUM(M286:U286)</f>
        <v>0</v>
      </c>
      <c r="M286" s="86"/>
      <c r="N286" s="87"/>
      <c r="O286" s="88"/>
      <c r="P286" s="89"/>
      <c r="Q286" s="90"/>
      <c r="R286" s="91"/>
      <c r="S286" s="92"/>
      <c r="T286" s="93"/>
      <c r="U286" s="94"/>
      <c r="V286" s="85">
        <f>L286*H286</f>
        <v>0</v>
      </c>
      <c r="W286" s="95">
        <f>L286*K286</f>
        <v>0</v>
      </c>
      <c r="X286" s="123">
        <v>2.25</v>
      </c>
      <c r="Y286" s="124">
        <f>X286*L286</f>
        <v>0</v>
      </c>
      <c r="Z286" s="66"/>
      <c r="AA286" s="13"/>
      <c r="AB286" s="13"/>
      <c r="AC286" s="13"/>
      <c r="AD286" s="13"/>
      <c r="AE286" s="16"/>
    </row>
    <row r="287" spans="1:31" ht="12.75" customHeight="1">
      <c r="A287" s="67">
        <f t="shared" si="39"/>
        <v>0</v>
      </c>
      <c r="B287" s="68" t="s">
        <v>586</v>
      </c>
      <c r="C287" s="68" t="str">
        <f>B287</f>
        <v>Kilter - Sandstone</v>
      </c>
      <c r="D287" s="69"/>
      <c r="E287" s="68" t="s">
        <v>75</v>
      </c>
      <c r="F287" s="69"/>
      <c r="G287" s="69"/>
      <c r="H287" s="69"/>
      <c r="I287" s="69"/>
      <c r="J287" s="69"/>
      <c r="K287" s="20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210"/>
      <c r="X287" s="72"/>
      <c r="Y287" s="73"/>
      <c r="Z287" s="66"/>
      <c r="AA287" s="13"/>
      <c r="AB287" s="13"/>
      <c r="AC287" s="13"/>
      <c r="AD287" s="13"/>
      <c r="AE287" s="16"/>
    </row>
    <row r="288" spans="1:31" ht="12.75" customHeight="1">
      <c r="A288" s="78">
        <f t="shared" si="39"/>
        <v>0</v>
      </c>
      <c r="B288" s="79" t="s">
        <v>587</v>
      </c>
      <c r="C288" s="79" t="s">
        <v>588</v>
      </c>
      <c r="D288" s="80">
        <v>8</v>
      </c>
      <c r="E288" s="79" t="s">
        <v>75</v>
      </c>
      <c r="F288" s="79" t="s">
        <v>201</v>
      </c>
      <c r="G288" s="79" t="s">
        <v>107</v>
      </c>
      <c r="H288" s="81">
        <v>3</v>
      </c>
      <c r="I288" s="82" t="s">
        <v>589</v>
      </c>
      <c r="J288" s="83"/>
      <c r="K288" s="84">
        <v>423</v>
      </c>
      <c r="L288" s="85">
        <f t="shared" ref="L288:L305" si="52">SUM(M288:U288)</f>
        <v>0</v>
      </c>
      <c r="M288" s="86"/>
      <c r="N288" s="87"/>
      <c r="O288" s="88"/>
      <c r="P288" s="89"/>
      <c r="Q288" s="90"/>
      <c r="R288" s="91"/>
      <c r="S288" s="92"/>
      <c r="T288" s="93"/>
      <c r="U288" s="94"/>
      <c r="V288" s="85">
        <f t="shared" ref="V288:V305" si="53">L288*H288</f>
        <v>0</v>
      </c>
      <c r="W288" s="95">
        <f t="shared" ref="W288:W305" si="54">L288*K288</f>
        <v>0</v>
      </c>
      <c r="X288" s="123">
        <v>29.86</v>
      </c>
      <c r="Y288" s="124">
        <f>X288*L288</f>
        <v>0</v>
      </c>
      <c r="Z288" s="66"/>
      <c r="AA288" s="13"/>
      <c r="AB288" s="13"/>
      <c r="AC288" s="13"/>
      <c r="AD288" s="13"/>
      <c r="AE288" s="16"/>
    </row>
    <row r="289" spans="1:31" ht="12.75" customHeight="1">
      <c r="A289" s="78">
        <f t="shared" si="39"/>
        <v>0</v>
      </c>
      <c r="B289" s="237" t="s">
        <v>590</v>
      </c>
      <c r="C289" s="237" t="s">
        <v>588</v>
      </c>
      <c r="D289" s="238">
        <v>8</v>
      </c>
      <c r="E289" s="237" t="s">
        <v>75</v>
      </c>
      <c r="F289" s="237" t="s">
        <v>201</v>
      </c>
      <c r="G289" s="237" t="s">
        <v>107</v>
      </c>
      <c r="H289" s="239">
        <v>1</v>
      </c>
      <c r="I289" s="240" t="s">
        <v>591</v>
      </c>
      <c r="J289" s="241"/>
      <c r="K289" s="242">
        <v>139</v>
      </c>
      <c r="L289" s="243">
        <f t="shared" si="52"/>
        <v>0</v>
      </c>
      <c r="M289" s="244"/>
      <c r="N289" s="244"/>
      <c r="O289" s="245"/>
      <c r="P289" s="244"/>
      <c r="Q289" s="244"/>
      <c r="R289" s="244"/>
      <c r="S289" s="244"/>
      <c r="T289" s="244"/>
      <c r="U289" s="244"/>
      <c r="V289" s="243">
        <f t="shared" si="53"/>
        <v>0</v>
      </c>
      <c r="W289" s="95">
        <f t="shared" si="54"/>
        <v>0</v>
      </c>
      <c r="X289" s="246">
        <v>8.7000000000000011</v>
      </c>
      <c r="Y289" s="247">
        <v>0</v>
      </c>
      <c r="Z289" s="66"/>
      <c r="AA289" s="13"/>
      <c r="AB289" s="13"/>
      <c r="AC289" s="13"/>
      <c r="AD289" s="13"/>
      <c r="AE289" s="16"/>
    </row>
    <row r="290" spans="1:31" ht="12.75" customHeight="1">
      <c r="A290" s="78">
        <f t="shared" si="39"/>
        <v>0</v>
      </c>
      <c r="B290" s="237" t="s">
        <v>592</v>
      </c>
      <c r="C290" s="237" t="s">
        <v>588</v>
      </c>
      <c r="D290" s="238">
        <v>8</v>
      </c>
      <c r="E290" s="237" t="s">
        <v>75</v>
      </c>
      <c r="F290" s="237" t="s">
        <v>201</v>
      </c>
      <c r="G290" s="237" t="s">
        <v>79</v>
      </c>
      <c r="H290" s="239">
        <v>1</v>
      </c>
      <c r="I290" s="240" t="s">
        <v>593</v>
      </c>
      <c r="J290" s="241"/>
      <c r="K290" s="242">
        <v>139</v>
      </c>
      <c r="L290" s="243">
        <f t="shared" si="52"/>
        <v>0</v>
      </c>
      <c r="M290" s="244"/>
      <c r="N290" s="244"/>
      <c r="O290" s="245"/>
      <c r="P290" s="244"/>
      <c r="Q290" s="244"/>
      <c r="R290" s="244"/>
      <c r="S290" s="244"/>
      <c r="T290" s="244"/>
      <c r="U290" s="244"/>
      <c r="V290" s="243">
        <f t="shared" si="53"/>
        <v>0</v>
      </c>
      <c r="W290" s="95">
        <f t="shared" si="54"/>
        <v>0</v>
      </c>
      <c r="X290" s="246">
        <v>7.46</v>
      </c>
      <c r="Y290" s="247">
        <v>0</v>
      </c>
      <c r="Z290" s="66"/>
      <c r="AA290" s="13"/>
      <c r="AB290" s="13"/>
      <c r="AC290" s="13"/>
      <c r="AD290" s="13"/>
      <c r="AE290" s="16"/>
    </row>
    <row r="291" spans="1:31" ht="12.75" customHeight="1">
      <c r="A291" s="78">
        <f t="shared" si="39"/>
        <v>0</v>
      </c>
      <c r="B291" s="237" t="s">
        <v>594</v>
      </c>
      <c r="C291" s="237" t="s">
        <v>588</v>
      </c>
      <c r="D291" s="238">
        <v>8</v>
      </c>
      <c r="E291" s="237" t="s">
        <v>75</v>
      </c>
      <c r="F291" s="237" t="s">
        <v>201</v>
      </c>
      <c r="G291" s="237" t="s">
        <v>107</v>
      </c>
      <c r="H291" s="239">
        <v>1</v>
      </c>
      <c r="I291" s="240" t="s">
        <v>595</v>
      </c>
      <c r="J291" s="241"/>
      <c r="K291" s="242">
        <v>206</v>
      </c>
      <c r="L291" s="243">
        <f t="shared" si="52"/>
        <v>0</v>
      </c>
      <c r="M291" s="244"/>
      <c r="N291" s="244"/>
      <c r="O291" s="245"/>
      <c r="P291" s="244"/>
      <c r="Q291" s="244"/>
      <c r="R291" s="244"/>
      <c r="S291" s="244"/>
      <c r="T291" s="244"/>
      <c r="U291" s="244"/>
      <c r="V291" s="243">
        <f t="shared" si="53"/>
        <v>0</v>
      </c>
      <c r="W291" s="95">
        <f t="shared" si="54"/>
        <v>0</v>
      </c>
      <c r="X291" s="246">
        <v>13.7</v>
      </c>
      <c r="Y291" s="247">
        <v>0</v>
      </c>
      <c r="Z291" s="66"/>
      <c r="AA291" s="13"/>
      <c r="AB291" s="13"/>
      <c r="AC291" s="13"/>
      <c r="AD291" s="13"/>
      <c r="AE291" s="16"/>
    </row>
    <row r="292" spans="1:31" ht="12.75" customHeight="1">
      <c r="A292" s="78">
        <f t="shared" si="39"/>
        <v>0</v>
      </c>
      <c r="B292" s="79" t="s">
        <v>596</v>
      </c>
      <c r="C292" s="79" t="s">
        <v>588</v>
      </c>
      <c r="D292" s="80">
        <v>8</v>
      </c>
      <c r="E292" s="79" t="s">
        <v>75</v>
      </c>
      <c r="F292" s="79" t="s">
        <v>201</v>
      </c>
      <c r="G292" s="79" t="s">
        <v>79</v>
      </c>
      <c r="H292" s="81">
        <v>2</v>
      </c>
      <c r="I292" s="82" t="s">
        <v>597</v>
      </c>
      <c r="J292" s="83"/>
      <c r="K292" s="84">
        <v>645</v>
      </c>
      <c r="L292" s="85">
        <f t="shared" si="52"/>
        <v>0</v>
      </c>
      <c r="M292" s="86"/>
      <c r="N292" s="87"/>
      <c r="O292" s="88"/>
      <c r="P292" s="89"/>
      <c r="Q292" s="90"/>
      <c r="R292" s="91"/>
      <c r="S292" s="92"/>
      <c r="T292" s="93"/>
      <c r="U292" s="94"/>
      <c r="V292" s="85">
        <f t="shared" si="53"/>
        <v>0</v>
      </c>
      <c r="W292" s="95">
        <f t="shared" si="54"/>
        <v>0</v>
      </c>
      <c r="X292" s="123">
        <v>39.479999999999997</v>
      </c>
      <c r="Y292" s="124">
        <f t="shared" ref="Y292:Y305" si="55">X292*L292</f>
        <v>0</v>
      </c>
      <c r="Z292" s="66"/>
      <c r="AA292" s="13"/>
      <c r="AB292" s="13"/>
      <c r="AC292" s="13"/>
      <c r="AD292" s="13"/>
      <c r="AE292" s="16"/>
    </row>
    <row r="293" spans="1:31" ht="12.75" customHeight="1">
      <c r="A293" s="78">
        <f t="shared" si="39"/>
        <v>0</v>
      </c>
      <c r="B293" s="237" t="s">
        <v>598</v>
      </c>
      <c r="C293" s="237" t="s">
        <v>588</v>
      </c>
      <c r="D293" s="238">
        <v>8</v>
      </c>
      <c r="E293" s="237" t="s">
        <v>75</v>
      </c>
      <c r="F293" s="237" t="s">
        <v>201</v>
      </c>
      <c r="G293" s="237" t="s">
        <v>79</v>
      </c>
      <c r="H293" s="239">
        <v>1</v>
      </c>
      <c r="I293" s="240" t="s">
        <v>599</v>
      </c>
      <c r="J293" s="241"/>
      <c r="K293" s="242">
        <v>312</v>
      </c>
      <c r="L293" s="243">
        <f t="shared" si="52"/>
        <v>0</v>
      </c>
      <c r="M293" s="244"/>
      <c r="N293" s="244"/>
      <c r="O293" s="245"/>
      <c r="P293" s="244"/>
      <c r="Q293" s="244"/>
      <c r="R293" s="244"/>
      <c r="S293" s="244"/>
      <c r="T293" s="244"/>
      <c r="U293" s="244"/>
      <c r="V293" s="243">
        <f t="shared" si="53"/>
        <v>0</v>
      </c>
      <c r="W293" s="95">
        <f t="shared" si="54"/>
        <v>0</v>
      </c>
      <c r="X293" s="246">
        <v>18.48</v>
      </c>
      <c r="Y293" s="247">
        <f t="shared" si="55"/>
        <v>0</v>
      </c>
      <c r="Z293" s="66"/>
      <c r="AA293" s="13"/>
      <c r="AB293" s="13"/>
      <c r="AC293" s="13"/>
      <c r="AD293" s="13"/>
      <c r="AE293" s="16"/>
    </row>
    <row r="294" spans="1:31" ht="12.75" customHeight="1">
      <c r="A294" s="78">
        <f t="shared" si="39"/>
        <v>0</v>
      </c>
      <c r="B294" s="237" t="s">
        <v>600</v>
      </c>
      <c r="C294" s="237" t="s">
        <v>588</v>
      </c>
      <c r="D294" s="238">
        <v>8</v>
      </c>
      <c r="E294" s="237" t="s">
        <v>75</v>
      </c>
      <c r="F294" s="237" t="s">
        <v>201</v>
      </c>
      <c r="G294" s="237" t="s">
        <v>79</v>
      </c>
      <c r="H294" s="239">
        <v>1</v>
      </c>
      <c r="I294" s="240" t="s">
        <v>601</v>
      </c>
      <c r="J294" s="241"/>
      <c r="K294" s="242">
        <v>350</v>
      </c>
      <c r="L294" s="243">
        <f t="shared" si="52"/>
        <v>0</v>
      </c>
      <c r="M294" s="244"/>
      <c r="N294" s="244"/>
      <c r="O294" s="245"/>
      <c r="P294" s="244"/>
      <c r="Q294" s="244"/>
      <c r="R294" s="244"/>
      <c r="S294" s="244"/>
      <c r="T294" s="244"/>
      <c r="U294" s="244"/>
      <c r="V294" s="243">
        <f t="shared" si="53"/>
        <v>0</v>
      </c>
      <c r="W294" s="95">
        <f t="shared" si="54"/>
        <v>0</v>
      </c>
      <c r="X294" s="246">
        <v>21</v>
      </c>
      <c r="Y294" s="247">
        <f t="shared" si="55"/>
        <v>0</v>
      </c>
      <c r="Z294" s="66"/>
      <c r="AA294" s="13"/>
      <c r="AB294" s="13"/>
      <c r="AC294" s="13"/>
      <c r="AD294" s="13"/>
      <c r="AE294" s="16"/>
    </row>
    <row r="295" spans="1:31" ht="12.75" customHeight="1">
      <c r="A295" s="78">
        <f t="shared" si="39"/>
        <v>0</v>
      </c>
      <c r="B295" s="79" t="s">
        <v>602</v>
      </c>
      <c r="C295" s="79" t="s">
        <v>588</v>
      </c>
      <c r="D295" s="80">
        <v>8</v>
      </c>
      <c r="E295" s="79" t="s">
        <v>75</v>
      </c>
      <c r="F295" s="79" t="s">
        <v>201</v>
      </c>
      <c r="G295" s="79" t="s">
        <v>107</v>
      </c>
      <c r="H295" s="81">
        <v>2</v>
      </c>
      <c r="I295" s="82" t="s">
        <v>603</v>
      </c>
      <c r="J295" s="83"/>
      <c r="K295" s="84">
        <v>267</v>
      </c>
      <c r="L295" s="85">
        <f t="shared" si="52"/>
        <v>0</v>
      </c>
      <c r="M295" s="86"/>
      <c r="N295" s="87"/>
      <c r="O295" s="88"/>
      <c r="P295" s="89"/>
      <c r="Q295" s="90"/>
      <c r="R295" s="91"/>
      <c r="S295" s="92"/>
      <c r="T295" s="93"/>
      <c r="U295" s="94"/>
      <c r="V295" s="85">
        <f t="shared" si="53"/>
        <v>0</v>
      </c>
      <c r="W295" s="95">
        <f t="shared" si="54"/>
        <v>0</v>
      </c>
      <c r="X295" s="123">
        <v>14.38</v>
      </c>
      <c r="Y295" s="124">
        <f t="shared" si="55"/>
        <v>0</v>
      </c>
      <c r="Z295" s="66"/>
      <c r="AA295" s="13"/>
      <c r="AB295" s="13"/>
      <c r="AC295" s="13"/>
      <c r="AD295" s="13"/>
      <c r="AE295" s="16"/>
    </row>
    <row r="296" spans="1:31" ht="12.75" customHeight="1">
      <c r="A296" s="78">
        <f t="shared" si="39"/>
        <v>0</v>
      </c>
      <c r="B296" s="237" t="s">
        <v>604</v>
      </c>
      <c r="C296" s="237" t="s">
        <v>588</v>
      </c>
      <c r="D296" s="238">
        <v>8</v>
      </c>
      <c r="E296" s="237" t="s">
        <v>75</v>
      </c>
      <c r="F296" s="237" t="s">
        <v>201</v>
      </c>
      <c r="G296" s="237" t="s">
        <v>107</v>
      </c>
      <c r="H296" s="239">
        <v>1</v>
      </c>
      <c r="I296" s="240" t="s">
        <v>605</v>
      </c>
      <c r="J296" s="241"/>
      <c r="K296" s="242">
        <v>150</v>
      </c>
      <c r="L296" s="243">
        <f t="shared" si="52"/>
        <v>0</v>
      </c>
      <c r="M296" s="244"/>
      <c r="N296" s="244"/>
      <c r="O296" s="245"/>
      <c r="P296" s="244"/>
      <c r="Q296" s="244"/>
      <c r="R296" s="244"/>
      <c r="S296" s="244"/>
      <c r="T296" s="244"/>
      <c r="U296" s="244"/>
      <c r="V296" s="243">
        <f t="shared" si="53"/>
        <v>0</v>
      </c>
      <c r="W296" s="95">
        <f t="shared" si="54"/>
        <v>0</v>
      </c>
      <c r="X296" s="246">
        <v>7.72</v>
      </c>
      <c r="Y296" s="247">
        <f t="shared" si="55"/>
        <v>0</v>
      </c>
      <c r="Z296" s="66"/>
      <c r="AA296" s="13"/>
      <c r="AB296" s="13"/>
      <c r="AC296" s="13"/>
      <c r="AD296" s="13"/>
      <c r="AE296" s="16"/>
    </row>
    <row r="297" spans="1:31" ht="12.75" customHeight="1">
      <c r="A297" s="78">
        <f t="shared" si="39"/>
        <v>0</v>
      </c>
      <c r="B297" s="237" t="s">
        <v>606</v>
      </c>
      <c r="C297" s="237" t="s">
        <v>588</v>
      </c>
      <c r="D297" s="238">
        <v>8</v>
      </c>
      <c r="E297" s="237" t="s">
        <v>75</v>
      </c>
      <c r="F297" s="237" t="s">
        <v>201</v>
      </c>
      <c r="G297" s="237" t="s">
        <v>107</v>
      </c>
      <c r="H297" s="239">
        <v>1</v>
      </c>
      <c r="I297" s="240" t="s">
        <v>607</v>
      </c>
      <c r="J297" s="241"/>
      <c r="K297" s="242">
        <v>145</v>
      </c>
      <c r="L297" s="243">
        <f t="shared" si="52"/>
        <v>0</v>
      </c>
      <c r="M297" s="244"/>
      <c r="N297" s="244"/>
      <c r="O297" s="245"/>
      <c r="P297" s="244"/>
      <c r="Q297" s="244"/>
      <c r="R297" s="244"/>
      <c r="S297" s="244"/>
      <c r="T297" s="244"/>
      <c r="U297" s="244"/>
      <c r="V297" s="243">
        <f t="shared" si="53"/>
        <v>0</v>
      </c>
      <c r="W297" s="95">
        <f t="shared" si="54"/>
        <v>0</v>
      </c>
      <c r="X297" s="246">
        <v>6.66</v>
      </c>
      <c r="Y297" s="247">
        <f t="shared" si="55"/>
        <v>0</v>
      </c>
      <c r="Z297" s="66"/>
      <c r="AA297" s="13"/>
      <c r="AB297" s="13"/>
      <c r="AC297" s="13"/>
      <c r="AD297" s="13"/>
      <c r="AE297" s="16"/>
    </row>
    <row r="298" spans="1:31" ht="12.75" customHeight="1">
      <c r="A298" s="78">
        <f t="shared" si="39"/>
        <v>0</v>
      </c>
      <c r="B298" s="79" t="s">
        <v>608</v>
      </c>
      <c r="C298" s="79" t="s">
        <v>588</v>
      </c>
      <c r="D298" s="80">
        <v>8</v>
      </c>
      <c r="E298" s="79" t="s">
        <v>75</v>
      </c>
      <c r="F298" s="79" t="s">
        <v>201</v>
      </c>
      <c r="G298" s="79" t="s">
        <v>107</v>
      </c>
      <c r="H298" s="81">
        <v>3</v>
      </c>
      <c r="I298" s="82" t="s">
        <v>609</v>
      </c>
      <c r="J298" s="83"/>
      <c r="K298" s="84">
        <v>423</v>
      </c>
      <c r="L298" s="85">
        <f t="shared" si="52"/>
        <v>0</v>
      </c>
      <c r="M298" s="86"/>
      <c r="N298" s="87"/>
      <c r="O298" s="88"/>
      <c r="P298" s="89"/>
      <c r="Q298" s="90"/>
      <c r="R298" s="91"/>
      <c r="S298" s="92"/>
      <c r="T298" s="93"/>
      <c r="U298" s="94"/>
      <c r="V298" s="85">
        <f t="shared" si="53"/>
        <v>0</v>
      </c>
      <c r="W298" s="95">
        <f t="shared" si="54"/>
        <v>0</v>
      </c>
      <c r="X298" s="123">
        <v>7.66</v>
      </c>
      <c r="Y298" s="124">
        <f t="shared" si="55"/>
        <v>0</v>
      </c>
      <c r="Z298" s="66"/>
      <c r="AA298" s="13"/>
      <c r="AB298" s="13"/>
      <c r="AC298" s="13"/>
      <c r="AD298" s="13"/>
      <c r="AE298" s="16"/>
    </row>
    <row r="299" spans="1:31" ht="12.75" customHeight="1">
      <c r="A299" s="78">
        <f t="shared" ref="A299:A330" si="56">U299*K299</f>
        <v>0</v>
      </c>
      <c r="B299" s="237" t="s">
        <v>610</v>
      </c>
      <c r="C299" s="237" t="s">
        <v>588</v>
      </c>
      <c r="D299" s="238">
        <v>8</v>
      </c>
      <c r="E299" s="237" t="s">
        <v>75</v>
      </c>
      <c r="F299" s="237" t="s">
        <v>201</v>
      </c>
      <c r="G299" s="237" t="s">
        <v>107</v>
      </c>
      <c r="H299" s="239">
        <v>1</v>
      </c>
      <c r="I299" s="240" t="s">
        <v>611</v>
      </c>
      <c r="J299" s="241"/>
      <c r="K299" s="242">
        <v>134</v>
      </c>
      <c r="L299" s="243">
        <f t="shared" si="52"/>
        <v>0</v>
      </c>
      <c r="M299" s="244"/>
      <c r="N299" s="244"/>
      <c r="O299" s="245"/>
      <c r="P299" s="244"/>
      <c r="Q299" s="244"/>
      <c r="R299" s="244"/>
      <c r="S299" s="244"/>
      <c r="T299" s="244"/>
      <c r="U299" s="244"/>
      <c r="V299" s="243">
        <f t="shared" si="53"/>
        <v>0</v>
      </c>
      <c r="W299" s="95">
        <f t="shared" si="54"/>
        <v>0</v>
      </c>
      <c r="X299" s="246">
        <v>0</v>
      </c>
      <c r="Y299" s="247">
        <f t="shared" si="55"/>
        <v>0</v>
      </c>
      <c r="Z299" s="66"/>
      <c r="AA299" s="13"/>
      <c r="AB299" s="13"/>
      <c r="AC299" s="13"/>
      <c r="AD299" s="13"/>
      <c r="AE299" s="16"/>
    </row>
    <row r="300" spans="1:31" ht="12.75" customHeight="1">
      <c r="A300" s="78">
        <f t="shared" si="56"/>
        <v>0</v>
      </c>
      <c r="B300" s="237" t="s">
        <v>612</v>
      </c>
      <c r="C300" s="237" t="s">
        <v>588</v>
      </c>
      <c r="D300" s="238">
        <v>8</v>
      </c>
      <c r="E300" s="237" t="s">
        <v>75</v>
      </c>
      <c r="F300" s="237" t="s">
        <v>201</v>
      </c>
      <c r="G300" s="237" t="s">
        <v>107</v>
      </c>
      <c r="H300" s="239">
        <v>1</v>
      </c>
      <c r="I300" s="240" t="s">
        <v>613</v>
      </c>
      <c r="J300" s="241"/>
      <c r="K300" s="242">
        <v>162</v>
      </c>
      <c r="L300" s="243">
        <f t="shared" si="52"/>
        <v>0</v>
      </c>
      <c r="M300" s="244"/>
      <c r="N300" s="244"/>
      <c r="O300" s="245"/>
      <c r="P300" s="244"/>
      <c r="Q300" s="244"/>
      <c r="R300" s="244"/>
      <c r="S300" s="244"/>
      <c r="T300" s="244"/>
      <c r="U300" s="244"/>
      <c r="V300" s="243">
        <f t="shared" si="53"/>
        <v>0</v>
      </c>
      <c r="W300" s="95">
        <f t="shared" si="54"/>
        <v>0</v>
      </c>
      <c r="X300" s="246">
        <v>0</v>
      </c>
      <c r="Y300" s="247">
        <f t="shared" si="55"/>
        <v>0</v>
      </c>
      <c r="Z300" s="66"/>
      <c r="AA300" s="13"/>
      <c r="AB300" s="13"/>
      <c r="AC300" s="13"/>
      <c r="AD300" s="13"/>
      <c r="AE300" s="16"/>
    </row>
    <row r="301" spans="1:31" ht="12.75" customHeight="1">
      <c r="A301" s="78">
        <f t="shared" si="56"/>
        <v>0</v>
      </c>
      <c r="B301" s="237" t="s">
        <v>614</v>
      </c>
      <c r="C301" s="237" t="s">
        <v>588</v>
      </c>
      <c r="D301" s="238">
        <v>8</v>
      </c>
      <c r="E301" s="237" t="s">
        <v>75</v>
      </c>
      <c r="F301" s="237" t="s">
        <v>201</v>
      </c>
      <c r="G301" s="237" t="s">
        <v>107</v>
      </c>
      <c r="H301" s="239">
        <v>1</v>
      </c>
      <c r="I301" s="240" t="s">
        <v>615</v>
      </c>
      <c r="J301" s="241"/>
      <c r="K301" s="242">
        <v>150</v>
      </c>
      <c r="L301" s="243">
        <f t="shared" si="52"/>
        <v>0</v>
      </c>
      <c r="M301" s="244"/>
      <c r="N301" s="244"/>
      <c r="O301" s="245"/>
      <c r="P301" s="244"/>
      <c r="Q301" s="244"/>
      <c r="R301" s="244"/>
      <c r="S301" s="244"/>
      <c r="T301" s="244"/>
      <c r="U301" s="244"/>
      <c r="V301" s="243">
        <f t="shared" si="53"/>
        <v>0</v>
      </c>
      <c r="W301" s="95">
        <f t="shared" si="54"/>
        <v>0</v>
      </c>
      <c r="X301" s="246">
        <v>0</v>
      </c>
      <c r="Y301" s="247">
        <f t="shared" si="55"/>
        <v>0</v>
      </c>
      <c r="Z301" s="66"/>
      <c r="AA301" s="13"/>
      <c r="AB301" s="13"/>
      <c r="AC301" s="13"/>
      <c r="AD301" s="13"/>
      <c r="AE301" s="16"/>
    </row>
    <row r="302" spans="1:31" ht="12.75" customHeight="1">
      <c r="A302" s="78">
        <f t="shared" si="56"/>
        <v>0</v>
      </c>
      <c r="B302" s="79" t="s">
        <v>616</v>
      </c>
      <c r="C302" s="79" t="s">
        <v>588</v>
      </c>
      <c r="D302" s="80">
        <v>8</v>
      </c>
      <c r="E302" s="79" t="s">
        <v>75</v>
      </c>
      <c r="F302" s="79" t="s">
        <v>201</v>
      </c>
      <c r="G302" s="79" t="s">
        <v>79</v>
      </c>
      <c r="H302" s="81">
        <v>3</v>
      </c>
      <c r="I302" s="82" t="s">
        <v>617</v>
      </c>
      <c r="J302" s="83"/>
      <c r="K302" s="84">
        <v>434</v>
      </c>
      <c r="L302" s="85">
        <f t="shared" si="52"/>
        <v>0</v>
      </c>
      <c r="M302" s="86"/>
      <c r="N302" s="87"/>
      <c r="O302" s="88"/>
      <c r="P302" s="89"/>
      <c r="Q302" s="90"/>
      <c r="R302" s="91"/>
      <c r="S302" s="92"/>
      <c r="T302" s="93"/>
      <c r="U302" s="94"/>
      <c r="V302" s="85">
        <f t="shared" si="53"/>
        <v>0</v>
      </c>
      <c r="W302" s="95">
        <f t="shared" si="54"/>
        <v>0</v>
      </c>
      <c r="X302" s="123">
        <v>0</v>
      </c>
      <c r="Y302" s="124">
        <f t="shared" si="55"/>
        <v>0</v>
      </c>
      <c r="Z302" s="66"/>
      <c r="AA302" s="13"/>
      <c r="AB302" s="13"/>
      <c r="AC302" s="13"/>
      <c r="AD302" s="13"/>
      <c r="AE302" s="16"/>
    </row>
    <row r="303" spans="1:31" ht="12.75" customHeight="1">
      <c r="A303" s="78">
        <f t="shared" si="56"/>
        <v>0</v>
      </c>
      <c r="B303" s="237" t="s">
        <v>618</v>
      </c>
      <c r="C303" s="237" t="s">
        <v>588</v>
      </c>
      <c r="D303" s="238">
        <v>8</v>
      </c>
      <c r="E303" s="237" t="s">
        <v>75</v>
      </c>
      <c r="F303" s="237" t="s">
        <v>201</v>
      </c>
      <c r="G303" s="237" t="s">
        <v>79</v>
      </c>
      <c r="H303" s="239">
        <v>1</v>
      </c>
      <c r="I303" s="240" t="s">
        <v>619</v>
      </c>
      <c r="J303" s="241"/>
      <c r="K303" s="242">
        <v>139</v>
      </c>
      <c r="L303" s="243">
        <f t="shared" si="52"/>
        <v>0</v>
      </c>
      <c r="M303" s="244"/>
      <c r="N303" s="244"/>
      <c r="O303" s="245"/>
      <c r="P303" s="244"/>
      <c r="Q303" s="244"/>
      <c r="R303" s="244"/>
      <c r="S303" s="244"/>
      <c r="T303" s="244"/>
      <c r="U303" s="244"/>
      <c r="V303" s="243">
        <f t="shared" si="53"/>
        <v>0</v>
      </c>
      <c r="W303" s="95">
        <f t="shared" si="54"/>
        <v>0</v>
      </c>
      <c r="X303" s="246">
        <v>0</v>
      </c>
      <c r="Y303" s="247">
        <f t="shared" si="55"/>
        <v>0</v>
      </c>
      <c r="Z303" s="66"/>
      <c r="AA303" s="13"/>
      <c r="AB303" s="13"/>
      <c r="AC303" s="13"/>
      <c r="AD303" s="13"/>
      <c r="AE303" s="16"/>
    </row>
    <row r="304" spans="1:31" ht="12.75" customHeight="1">
      <c r="A304" s="78">
        <f t="shared" si="56"/>
        <v>0</v>
      </c>
      <c r="B304" s="237" t="s">
        <v>620</v>
      </c>
      <c r="C304" s="237" t="s">
        <v>588</v>
      </c>
      <c r="D304" s="238">
        <v>8</v>
      </c>
      <c r="E304" s="237" t="s">
        <v>75</v>
      </c>
      <c r="F304" s="237" t="s">
        <v>201</v>
      </c>
      <c r="G304" s="237" t="s">
        <v>79</v>
      </c>
      <c r="H304" s="239">
        <v>1</v>
      </c>
      <c r="I304" s="240" t="s">
        <v>621</v>
      </c>
      <c r="J304" s="241"/>
      <c r="K304" s="242">
        <v>162</v>
      </c>
      <c r="L304" s="243">
        <f t="shared" si="52"/>
        <v>0</v>
      </c>
      <c r="M304" s="244"/>
      <c r="N304" s="244"/>
      <c r="O304" s="245"/>
      <c r="P304" s="244"/>
      <c r="Q304" s="244"/>
      <c r="R304" s="244"/>
      <c r="S304" s="244"/>
      <c r="T304" s="244"/>
      <c r="U304" s="244"/>
      <c r="V304" s="243">
        <f t="shared" si="53"/>
        <v>0</v>
      </c>
      <c r="W304" s="95">
        <f t="shared" si="54"/>
        <v>0</v>
      </c>
      <c r="X304" s="246">
        <v>0</v>
      </c>
      <c r="Y304" s="247">
        <f t="shared" si="55"/>
        <v>0</v>
      </c>
      <c r="Z304" s="66"/>
      <c r="AA304" s="13"/>
      <c r="AB304" s="13"/>
      <c r="AC304" s="13"/>
      <c r="AD304" s="13"/>
      <c r="AE304" s="16"/>
    </row>
    <row r="305" spans="1:31" ht="12.75" customHeight="1">
      <c r="A305" s="78">
        <f t="shared" si="56"/>
        <v>0</v>
      </c>
      <c r="B305" s="237" t="s">
        <v>622</v>
      </c>
      <c r="C305" s="237" t="s">
        <v>588</v>
      </c>
      <c r="D305" s="238">
        <v>8</v>
      </c>
      <c r="E305" s="237" t="s">
        <v>75</v>
      </c>
      <c r="F305" s="237" t="s">
        <v>201</v>
      </c>
      <c r="G305" s="237" t="s">
        <v>79</v>
      </c>
      <c r="H305" s="239">
        <v>1</v>
      </c>
      <c r="I305" s="240" t="s">
        <v>623</v>
      </c>
      <c r="J305" s="241"/>
      <c r="K305" s="242">
        <v>184</v>
      </c>
      <c r="L305" s="243">
        <f t="shared" si="52"/>
        <v>0</v>
      </c>
      <c r="M305" s="244"/>
      <c r="N305" s="244"/>
      <c r="O305" s="245"/>
      <c r="P305" s="244"/>
      <c r="Q305" s="244"/>
      <c r="R305" s="244"/>
      <c r="S305" s="244"/>
      <c r="T305" s="244"/>
      <c r="U305" s="244"/>
      <c r="V305" s="243">
        <f t="shared" si="53"/>
        <v>0</v>
      </c>
      <c r="W305" s="95">
        <f t="shared" si="54"/>
        <v>0</v>
      </c>
      <c r="X305" s="259">
        <v>0</v>
      </c>
      <c r="Y305" s="260">
        <f t="shared" si="55"/>
        <v>0</v>
      </c>
      <c r="Z305" s="66"/>
      <c r="AA305" s="13"/>
      <c r="AB305" s="13"/>
      <c r="AC305" s="13"/>
      <c r="AD305" s="13"/>
      <c r="AE305" s="16"/>
    </row>
    <row r="306" spans="1:31" ht="12" customHeight="1">
      <c r="A306" s="67">
        <f t="shared" si="56"/>
        <v>0</v>
      </c>
      <c r="B306" s="102"/>
      <c r="C306" s="103"/>
      <c r="D306" s="103"/>
      <c r="E306" s="103"/>
      <c r="F306" s="103"/>
      <c r="G306" s="103"/>
      <c r="H306" s="104"/>
      <c r="I306" s="104"/>
      <c r="J306" s="105"/>
      <c r="K306" s="106"/>
      <c r="L306" s="107"/>
      <c r="M306" s="108"/>
      <c r="N306" s="108"/>
      <c r="O306" s="109"/>
      <c r="P306" s="108"/>
      <c r="Q306" s="108"/>
      <c r="R306" s="108"/>
      <c r="S306" s="108"/>
      <c r="T306" s="108"/>
      <c r="U306" s="109"/>
      <c r="V306" s="107"/>
      <c r="W306" s="110"/>
      <c r="X306" s="111"/>
      <c r="Y306" s="112"/>
      <c r="Z306" s="66"/>
      <c r="AA306" s="13"/>
      <c r="AB306" s="13"/>
      <c r="AC306" s="13"/>
      <c r="AD306" s="13"/>
      <c r="AE306" s="16"/>
    </row>
    <row r="307" spans="1:31" ht="12.75" customHeight="1">
      <c r="A307" s="78">
        <f t="shared" si="56"/>
        <v>0</v>
      </c>
      <c r="B307" s="79" t="s">
        <v>624</v>
      </c>
      <c r="C307" s="79" t="s">
        <v>588</v>
      </c>
      <c r="D307" s="80">
        <v>7</v>
      </c>
      <c r="E307" s="79" t="s">
        <v>75</v>
      </c>
      <c r="F307" s="79" t="s">
        <v>86</v>
      </c>
      <c r="G307" s="79" t="s">
        <v>87</v>
      </c>
      <c r="H307" s="81">
        <v>4</v>
      </c>
      <c r="I307" s="82" t="s">
        <v>625</v>
      </c>
      <c r="J307" s="83"/>
      <c r="K307" s="84">
        <v>300</v>
      </c>
      <c r="L307" s="85">
        <f>SUM(M307:U307)</f>
        <v>0</v>
      </c>
      <c r="M307" s="86"/>
      <c r="N307" s="87"/>
      <c r="O307" s="88"/>
      <c r="P307" s="89"/>
      <c r="Q307" s="90"/>
      <c r="R307" s="91"/>
      <c r="S307" s="92"/>
      <c r="T307" s="93"/>
      <c r="U307" s="94"/>
      <c r="V307" s="85">
        <f>L307*H307</f>
        <v>0</v>
      </c>
      <c r="W307" s="95">
        <f>L307*K307</f>
        <v>0</v>
      </c>
      <c r="X307" s="117">
        <v>19.96</v>
      </c>
      <c r="Y307" s="118">
        <f>X307*L307</f>
        <v>0</v>
      </c>
      <c r="Z307" s="66"/>
      <c r="AA307" s="13"/>
      <c r="AB307" s="13"/>
      <c r="AC307" s="13"/>
      <c r="AD307" s="13"/>
      <c r="AE307" s="16"/>
    </row>
    <row r="308" spans="1:31" ht="12.75" customHeight="1">
      <c r="A308" s="78">
        <f t="shared" si="56"/>
        <v>0</v>
      </c>
      <c r="B308" s="79" t="s">
        <v>626</v>
      </c>
      <c r="C308" s="79" t="s">
        <v>588</v>
      </c>
      <c r="D308" s="80">
        <v>7</v>
      </c>
      <c r="E308" s="79" t="s">
        <v>75</v>
      </c>
      <c r="F308" s="79" t="s">
        <v>86</v>
      </c>
      <c r="G308" s="79" t="s">
        <v>107</v>
      </c>
      <c r="H308" s="81">
        <v>4</v>
      </c>
      <c r="I308" s="82" t="s">
        <v>627</v>
      </c>
      <c r="J308" s="83"/>
      <c r="K308" s="84">
        <v>256</v>
      </c>
      <c r="L308" s="85">
        <f>SUM(M308:U308)</f>
        <v>0</v>
      </c>
      <c r="M308" s="86"/>
      <c r="N308" s="87"/>
      <c r="O308" s="88"/>
      <c r="P308" s="89"/>
      <c r="Q308" s="90"/>
      <c r="R308" s="91"/>
      <c r="S308" s="92"/>
      <c r="T308" s="93"/>
      <c r="U308" s="94"/>
      <c r="V308" s="85">
        <f>L308*H308</f>
        <v>0</v>
      </c>
      <c r="W308" s="95">
        <f>L308*K308</f>
        <v>0</v>
      </c>
      <c r="X308" s="123">
        <v>15.19</v>
      </c>
      <c r="Y308" s="124">
        <f>X308*L308</f>
        <v>0</v>
      </c>
      <c r="Z308" s="66"/>
      <c r="AA308" s="13"/>
      <c r="AB308" s="13"/>
      <c r="AC308" s="13"/>
      <c r="AD308" s="13"/>
      <c r="AE308" s="16"/>
    </row>
    <row r="309" spans="1:31" ht="12.75" customHeight="1">
      <c r="A309" s="78">
        <f t="shared" si="56"/>
        <v>0</v>
      </c>
      <c r="B309" s="79" t="s">
        <v>628</v>
      </c>
      <c r="C309" s="79" t="s">
        <v>588</v>
      </c>
      <c r="D309" s="80">
        <v>7</v>
      </c>
      <c r="E309" s="79" t="s">
        <v>75</v>
      </c>
      <c r="F309" s="79" t="s">
        <v>86</v>
      </c>
      <c r="G309" s="79" t="s">
        <v>87</v>
      </c>
      <c r="H309" s="81">
        <v>4</v>
      </c>
      <c r="I309" s="82" t="s">
        <v>629</v>
      </c>
      <c r="J309" s="83"/>
      <c r="K309" s="84">
        <v>278</v>
      </c>
      <c r="L309" s="85">
        <f>SUM(M309:U309)</f>
        <v>0</v>
      </c>
      <c r="M309" s="86"/>
      <c r="N309" s="87"/>
      <c r="O309" s="88"/>
      <c r="P309" s="89"/>
      <c r="Q309" s="90"/>
      <c r="R309" s="91"/>
      <c r="S309" s="92"/>
      <c r="T309" s="93"/>
      <c r="U309" s="94"/>
      <c r="V309" s="85">
        <f>L309*H309</f>
        <v>0</v>
      </c>
      <c r="W309" s="95">
        <f>L309*K309</f>
        <v>0</v>
      </c>
      <c r="X309" s="123">
        <v>17.78</v>
      </c>
      <c r="Y309" s="124">
        <f>X309*L309</f>
        <v>0</v>
      </c>
      <c r="Z309" s="66"/>
      <c r="AA309" s="13"/>
      <c r="AB309" s="13"/>
      <c r="AC309" s="13"/>
      <c r="AD309" s="13"/>
      <c r="AE309" s="16"/>
    </row>
    <row r="310" spans="1:31" ht="12.75" customHeight="1">
      <c r="A310" s="78">
        <f t="shared" si="56"/>
        <v>0</v>
      </c>
      <c r="B310" s="79" t="s">
        <v>630</v>
      </c>
      <c r="C310" s="79" t="s">
        <v>588</v>
      </c>
      <c r="D310" s="80">
        <v>7</v>
      </c>
      <c r="E310" s="79" t="s">
        <v>75</v>
      </c>
      <c r="F310" s="79" t="s">
        <v>106</v>
      </c>
      <c r="G310" s="79" t="s">
        <v>107</v>
      </c>
      <c r="H310" s="81">
        <v>4</v>
      </c>
      <c r="I310" s="82" t="s">
        <v>631</v>
      </c>
      <c r="J310" s="83"/>
      <c r="K310" s="84">
        <v>356</v>
      </c>
      <c r="L310" s="85">
        <f>SUM(M310:U310)</f>
        <v>0</v>
      </c>
      <c r="M310" s="86"/>
      <c r="N310" s="87"/>
      <c r="O310" s="88"/>
      <c r="P310" s="89"/>
      <c r="Q310" s="90"/>
      <c r="R310" s="91"/>
      <c r="S310" s="92"/>
      <c r="T310" s="93"/>
      <c r="U310" s="94"/>
      <c r="V310" s="85">
        <f>L310*H310</f>
        <v>0</v>
      </c>
      <c r="W310" s="95">
        <f>L310*K310</f>
        <v>0</v>
      </c>
      <c r="X310" s="96">
        <v>23.13</v>
      </c>
      <c r="Y310" s="97">
        <f>X310*L310</f>
        <v>0</v>
      </c>
      <c r="Z310" s="66"/>
      <c r="AA310" s="13"/>
      <c r="AB310" s="13"/>
      <c r="AC310" s="13"/>
      <c r="AD310" s="13"/>
      <c r="AE310" s="16"/>
    </row>
    <row r="311" spans="1:31" ht="12" customHeight="1">
      <c r="A311" s="67">
        <f t="shared" si="56"/>
        <v>0</v>
      </c>
      <c r="B311" s="102"/>
      <c r="C311" s="103"/>
      <c r="D311" s="103"/>
      <c r="E311" s="103"/>
      <c r="F311" s="103"/>
      <c r="G311" s="103"/>
      <c r="H311" s="104"/>
      <c r="I311" s="104"/>
      <c r="J311" s="105"/>
      <c r="K311" s="106"/>
      <c r="L311" s="107"/>
      <c r="M311" s="108"/>
      <c r="N311" s="108"/>
      <c r="O311" s="109"/>
      <c r="P311" s="108"/>
      <c r="Q311" s="108"/>
      <c r="R311" s="108"/>
      <c r="S311" s="108"/>
      <c r="T311" s="108"/>
      <c r="U311" s="109"/>
      <c r="V311" s="107"/>
      <c r="W311" s="110"/>
      <c r="X311" s="111"/>
      <c r="Y311" s="112"/>
      <c r="Z311" s="66"/>
      <c r="AA311" s="13"/>
      <c r="AB311" s="13"/>
      <c r="AC311" s="13"/>
      <c r="AD311" s="13"/>
      <c r="AE311" s="16"/>
    </row>
    <row r="312" spans="1:31" ht="12.75" customHeight="1">
      <c r="A312" s="78">
        <f t="shared" si="56"/>
        <v>0</v>
      </c>
      <c r="B312" s="79" t="s">
        <v>632</v>
      </c>
      <c r="C312" s="79" t="s">
        <v>588</v>
      </c>
      <c r="D312" s="80">
        <v>6</v>
      </c>
      <c r="E312" s="79" t="s">
        <v>75</v>
      </c>
      <c r="F312" s="79" t="s">
        <v>86</v>
      </c>
      <c r="G312" s="79" t="s">
        <v>79</v>
      </c>
      <c r="H312" s="81">
        <v>5</v>
      </c>
      <c r="I312" s="82" t="s">
        <v>633</v>
      </c>
      <c r="J312" s="83"/>
      <c r="K312" s="84">
        <v>195</v>
      </c>
      <c r="L312" s="85">
        <f t="shared" ref="L312:L317" si="57">SUM(M312:U312)</f>
        <v>0</v>
      </c>
      <c r="M312" s="86"/>
      <c r="N312" s="87"/>
      <c r="O312" s="88"/>
      <c r="P312" s="89"/>
      <c r="Q312" s="90"/>
      <c r="R312" s="91"/>
      <c r="S312" s="92"/>
      <c r="T312" s="93"/>
      <c r="U312" s="94"/>
      <c r="V312" s="85">
        <f t="shared" ref="V312:V317" si="58">L312*H312</f>
        <v>0</v>
      </c>
      <c r="W312" s="95">
        <f t="shared" ref="W312:W317" si="59">L312*K312</f>
        <v>0</v>
      </c>
      <c r="X312" s="117">
        <v>9.93</v>
      </c>
      <c r="Y312" s="118">
        <f t="shared" ref="Y312:Y317" si="60">X312*L312</f>
        <v>0</v>
      </c>
      <c r="Z312" s="66"/>
      <c r="AA312" s="13"/>
      <c r="AB312" s="13"/>
      <c r="AC312" s="13"/>
      <c r="AD312" s="13"/>
      <c r="AE312" s="16"/>
    </row>
    <row r="313" spans="1:31" ht="12.75" customHeight="1">
      <c r="A313" s="78">
        <f t="shared" si="56"/>
        <v>0</v>
      </c>
      <c r="B313" s="79" t="s">
        <v>634</v>
      </c>
      <c r="C313" s="79" t="s">
        <v>588</v>
      </c>
      <c r="D313" s="80">
        <v>6</v>
      </c>
      <c r="E313" s="79" t="s">
        <v>75</v>
      </c>
      <c r="F313" s="79" t="s">
        <v>78</v>
      </c>
      <c r="G313" s="79" t="s">
        <v>87</v>
      </c>
      <c r="H313" s="81">
        <v>5</v>
      </c>
      <c r="I313" s="82" t="s">
        <v>635</v>
      </c>
      <c r="J313" s="83"/>
      <c r="K313" s="84">
        <v>289</v>
      </c>
      <c r="L313" s="85">
        <f t="shared" si="57"/>
        <v>0</v>
      </c>
      <c r="M313" s="86"/>
      <c r="N313" s="87"/>
      <c r="O313" s="88"/>
      <c r="P313" s="89"/>
      <c r="Q313" s="90"/>
      <c r="R313" s="91"/>
      <c r="S313" s="92"/>
      <c r="T313" s="93"/>
      <c r="U313" s="94"/>
      <c r="V313" s="85">
        <f t="shared" si="58"/>
        <v>0</v>
      </c>
      <c r="W313" s="95">
        <f t="shared" si="59"/>
        <v>0</v>
      </c>
      <c r="X313" s="123">
        <v>18.04</v>
      </c>
      <c r="Y313" s="124">
        <f t="shared" si="60"/>
        <v>0</v>
      </c>
      <c r="Z313" s="66"/>
      <c r="AA313" s="13"/>
      <c r="AB313" s="13"/>
      <c r="AC313" s="13"/>
      <c r="AD313" s="13"/>
      <c r="AE313" s="16"/>
    </row>
    <row r="314" spans="1:31" ht="12.75" customHeight="1">
      <c r="A314" s="78">
        <f t="shared" si="56"/>
        <v>0</v>
      </c>
      <c r="B314" s="79" t="s">
        <v>636</v>
      </c>
      <c r="C314" s="79" t="s">
        <v>588</v>
      </c>
      <c r="D314" s="80">
        <v>6</v>
      </c>
      <c r="E314" s="79" t="s">
        <v>75</v>
      </c>
      <c r="F314" s="79" t="s">
        <v>78</v>
      </c>
      <c r="G314" s="79" t="s">
        <v>87</v>
      </c>
      <c r="H314" s="81">
        <v>5</v>
      </c>
      <c r="I314" s="82" t="s">
        <v>637</v>
      </c>
      <c r="J314" s="83"/>
      <c r="K314" s="84">
        <v>306</v>
      </c>
      <c r="L314" s="85">
        <f t="shared" si="57"/>
        <v>0</v>
      </c>
      <c r="M314" s="86"/>
      <c r="N314" s="87"/>
      <c r="O314" s="88"/>
      <c r="P314" s="89"/>
      <c r="Q314" s="90"/>
      <c r="R314" s="91"/>
      <c r="S314" s="92"/>
      <c r="T314" s="93"/>
      <c r="U314" s="94"/>
      <c r="V314" s="85">
        <f t="shared" si="58"/>
        <v>0</v>
      </c>
      <c r="W314" s="95">
        <f t="shared" si="59"/>
        <v>0</v>
      </c>
      <c r="X314" s="123">
        <v>19.239999999999998</v>
      </c>
      <c r="Y314" s="124">
        <f t="shared" si="60"/>
        <v>0</v>
      </c>
      <c r="Z314" s="66"/>
      <c r="AA314" s="13"/>
      <c r="AB314" s="13"/>
      <c r="AC314" s="13"/>
      <c r="AD314" s="13"/>
      <c r="AE314" s="16"/>
    </row>
    <row r="315" spans="1:31" ht="12.75" customHeight="1">
      <c r="A315" s="78">
        <f t="shared" si="56"/>
        <v>0</v>
      </c>
      <c r="B315" s="79" t="s">
        <v>638</v>
      </c>
      <c r="C315" s="79" t="s">
        <v>588</v>
      </c>
      <c r="D315" s="80">
        <v>6</v>
      </c>
      <c r="E315" s="79" t="s">
        <v>75</v>
      </c>
      <c r="F315" s="79" t="s">
        <v>106</v>
      </c>
      <c r="G315" s="79" t="s">
        <v>107</v>
      </c>
      <c r="H315" s="81">
        <v>5</v>
      </c>
      <c r="I315" s="82" t="s">
        <v>639</v>
      </c>
      <c r="J315" s="83"/>
      <c r="K315" s="84">
        <v>217</v>
      </c>
      <c r="L315" s="85">
        <f t="shared" si="57"/>
        <v>0</v>
      </c>
      <c r="M315" s="86"/>
      <c r="N315" s="87"/>
      <c r="O315" s="88"/>
      <c r="P315" s="89"/>
      <c r="Q315" s="90"/>
      <c r="R315" s="91"/>
      <c r="S315" s="92"/>
      <c r="T315" s="93"/>
      <c r="U315" s="94"/>
      <c r="V315" s="85">
        <f t="shared" si="58"/>
        <v>0</v>
      </c>
      <c r="W315" s="95">
        <f t="shared" si="59"/>
        <v>0</v>
      </c>
      <c r="X315" s="123">
        <v>12.31</v>
      </c>
      <c r="Y315" s="124">
        <f t="shared" si="60"/>
        <v>0</v>
      </c>
      <c r="Z315" s="66"/>
      <c r="AA315" s="13"/>
      <c r="AB315" s="13"/>
      <c r="AC315" s="13"/>
      <c r="AD315" s="13"/>
      <c r="AE315" s="16"/>
    </row>
    <row r="316" spans="1:31" ht="12.75" customHeight="1">
      <c r="A316" s="78">
        <f t="shared" si="56"/>
        <v>0</v>
      </c>
      <c r="B316" s="79" t="s">
        <v>640</v>
      </c>
      <c r="C316" s="79" t="s">
        <v>588</v>
      </c>
      <c r="D316" s="80">
        <v>6</v>
      </c>
      <c r="E316" s="79" t="s">
        <v>75</v>
      </c>
      <c r="F316" s="79" t="s">
        <v>106</v>
      </c>
      <c r="G316" s="79" t="s">
        <v>107</v>
      </c>
      <c r="H316" s="81">
        <v>5</v>
      </c>
      <c r="I316" s="82" t="s">
        <v>641</v>
      </c>
      <c r="J316" s="83"/>
      <c r="K316" s="84">
        <v>195</v>
      </c>
      <c r="L316" s="85">
        <f t="shared" si="57"/>
        <v>0</v>
      </c>
      <c r="M316" s="86"/>
      <c r="N316" s="87"/>
      <c r="O316" s="88"/>
      <c r="P316" s="89"/>
      <c r="Q316" s="90"/>
      <c r="R316" s="91"/>
      <c r="S316" s="92"/>
      <c r="T316" s="93"/>
      <c r="U316" s="94"/>
      <c r="V316" s="85">
        <f t="shared" si="58"/>
        <v>0</v>
      </c>
      <c r="W316" s="95">
        <f t="shared" si="59"/>
        <v>0</v>
      </c>
      <c r="X316" s="123">
        <v>11.2</v>
      </c>
      <c r="Y316" s="124">
        <f t="shared" si="60"/>
        <v>0</v>
      </c>
      <c r="Z316" s="66"/>
      <c r="AA316" s="13"/>
      <c r="AB316" s="13"/>
      <c r="AC316" s="13"/>
      <c r="AD316" s="13"/>
      <c r="AE316" s="16"/>
    </row>
    <row r="317" spans="1:31" ht="12.75" customHeight="1">
      <c r="A317" s="78">
        <f t="shared" si="56"/>
        <v>0</v>
      </c>
      <c r="B317" s="79" t="s">
        <v>642</v>
      </c>
      <c r="C317" s="79" t="s">
        <v>588</v>
      </c>
      <c r="D317" s="80">
        <v>6</v>
      </c>
      <c r="E317" s="79" t="s">
        <v>75</v>
      </c>
      <c r="F317" s="79" t="s">
        <v>78</v>
      </c>
      <c r="G317" s="79" t="s">
        <v>79</v>
      </c>
      <c r="H317" s="81">
        <v>4</v>
      </c>
      <c r="I317" s="82" t="s">
        <v>643</v>
      </c>
      <c r="J317" s="83"/>
      <c r="K317" s="84">
        <v>195</v>
      </c>
      <c r="L317" s="85">
        <f t="shared" si="57"/>
        <v>0</v>
      </c>
      <c r="M317" s="86"/>
      <c r="N317" s="87"/>
      <c r="O317" s="88"/>
      <c r="P317" s="89"/>
      <c r="Q317" s="90"/>
      <c r="R317" s="91"/>
      <c r="S317" s="92"/>
      <c r="T317" s="93"/>
      <c r="U317" s="94"/>
      <c r="V317" s="85">
        <f t="shared" si="58"/>
        <v>0</v>
      </c>
      <c r="W317" s="95">
        <f t="shared" si="59"/>
        <v>0</v>
      </c>
      <c r="X317" s="96">
        <v>9.41</v>
      </c>
      <c r="Y317" s="97">
        <f t="shared" si="60"/>
        <v>0</v>
      </c>
      <c r="Z317" s="66"/>
      <c r="AA317" s="13"/>
      <c r="AB317" s="13"/>
      <c r="AC317" s="13"/>
      <c r="AD317" s="13"/>
      <c r="AE317" s="16"/>
    </row>
    <row r="318" spans="1:31" ht="12" customHeight="1">
      <c r="A318" s="67">
        <f t="shared" si="56"/>
        <v>0</v>
      </c>
      <c r="B318" s="102"/>
      <c r="C318" s="103"/>
      <c r="D318" s="103"/>
      <c r="E318" s="103"/>
      <c r="F318" s="103"/>
      <c r="G318" s="103"/>
      <c r="H318" s="104"/>
      <c r="I318" s="104"/>
      <c r="J318" s="105"/>
      <c r="K318" s="106"/>
      <c r="L318" s="107"/>
      <c r="M318" s="108"/>
      <c r="N318" s="108"/>
      <c r="O318" s="109"/>
      <c r="P318" s="108"/>
      <c r="Q318" s="108"/>
      <c r="R318" s="108"/>
      <c r="S318" s="108"/>
      <c r="T318" s="108"/>
      <c r="U318" s="109"/>
      <c r="V318" s="107"/>
      <c r="W318" s="110"/>
      <c r="X318" s="111"/>
      <c r="Y318" s="112"/>
      <c r="Z318" s="66"/>
      <c r="AA318" s="13"/>
      <c r="AB318" s="13"/>
      <c r="AC318" s="13"/>
      <c r="AD318" s="13"/>
      <c r="AE318" s="16"/>
    </row>
    <row r="319" spans="1:31" ht="12.75" customHeight="1">
      <c r="A319" s="78">
        <f t="shared" si="56"/>
        <v>0</v>
      </c>
      <c r="B319" s="79" t="s">
        <v>644</v>
      </c>
      <c r="C319" s="79" t="s">
        <v>588</v>
      </c>
      <c r="D319" s="80">
        <v>5</v>
      </c>
      <c r="E319" s="79" t="s">
        <v>75</v>
      </c>
      <c r="F319" s="79" t="s">
        <v>86</v>
      </c>
      <c r="G319" s="79" t="s">
        <v>87</v>
      </c>
      <c r="H319" s="81">
        <v>5</v>
      </c>
      <c r="I319" s="82" t="s">
        <v>645</v>
      </c>
      <c r="J319" s="83"/>
      <c r="K319" s="84">
        <v>73</v>
      </c>
      <c r="L319" s="85">
        <f t="shared" ref="L319:L331" si="61">SUM(M319:U319)</f>
        <v>0</v>
      </c>
      <c r="M319" s="86"/>
      <c r="N319" s="87"/>
      <c r="O319" s="88"/>
      <c r="P319" s="89"/>
      <c r="Q319" s="90"/>
      <c r="R319" s="91"/>
      <c r="S319" s="92"/>
      <c r="T319" s="93"/>
      <c r="U319" s="94"/>
      <c r="V319" s="85">
        <f t="shared" ref="V319:V331" si="62">L319*H319</f>
        <v>0</v>
      </c>
      <c r="W319" s="95">
        <f t="shared" ref="W319:W331" si="63">L319*K319</f>
        <v>0</v>
      </c>
      <c r="X319" s="117">
        <v>2.8</v>
      </c>
      <c r="Y319" s="118">
        <f t="shared" ref="Y319:Y331" si="64">X319*L319</f>
        <v>0</v>
      </c>
      <c r="Z319" s="66"/>
      <c r="AA319" s="13"/>
      <c r="AB319" s="13"/>
      <c r="AC319" s="13"/>
      <c r="AD319" s="13"/>
      <c r="AE319" s="16"/>
    </row>
    <row r="320" spans="1:31" ht="12.75" customHeight="1">
      <c r="A320" s="78">
        <f t="shared" si="56"/>
        <v>0</v>
      </c>
      <c r="B320" s="79" t="s">
        <v>646</v>
      </c>
      <c r="C320" s="79" t="s">
        <v>588</v>
      </c>
      <c r="D320" s="80">
        <v>5</v>
      </c>
      <c r="E320" s="79" t="s">
        <v>75</v>
      </c>
      <c r="F320" s="79" t="s">
        <v>101</v>
      </c>
      <c r="G320" s="79" t="s">
        <v>79</v>
      </c>
      <c r="H320" s="81">
        <v>5</v>
      </c>
      <c r="I320" s="82" t="s">
        <v>647</v>
      </c>
      <c r="J320" s="83"/>
      <c r="K320" s="84">
        <v>89</v>
      </c>
      <c r="L320" s="85">
        <f t="shared" si="61"/>
        <v>0</v>
      </c>
      <c r="M320" s="86"/>
      <c r="N320" s="87"/>
      <c r="O320" s="88"/>
      <c r="P320" s="89"/>
      <c r="Q320" s="90"/>
      <c r="R320" s="91"/>
      <c r="S320" s="92"/>
      <c r="T320" s="93"/>
      <c r="U320" s="94"/>
      <c r="V320" s="85">
        <f t="shared" si="62"/>
        <v>0</v>
      </c>
      <c r="W320" s="95">
        <f t="shared" si="63"/>
        <v>0</v>
      </c>
      <c r="X320" s="123">
        <v>4.3</v>
      </c>
      <c r="Y320" s="124">
        <f t="shared" si="64"/>
        <v>0</v>
      </c>
      <c r="Z320" s="66"/>
      <c r="AA320" s="13"/>
      <c r="AB320" s="13"/>
      <c r="AC320" s="13"/>
      <c r="AD320" s="13"/>
      <c r="AE320" s="16"/>
    </row>
    <row r="321" spans="1:31" ht="12.75" customHeight="1">
      <c r="A321" s="78">
        <f t="shared" si="56"/>
        <v>0</v>
      </c>
      <c r="B321" s="79" t="s">
        <v>648</v>
      </c>
      <c r="C321" s="79" t="s">
        <v>588</v>
      </c>
      <c r="D321" s="80">
        <v>5</v>
      </c>
      <c r="E321" s="79" t="s">
        <v>75</v>
      </c>
      <c r="F321" s="79" t="s">
        <v>86</v>
      </c>
      <c r="G321" s="79" t="s">
        <v>87</v>
      </c>
      <c r="H321" s="81">
        <v>5</v>
      </c>
      <c r="I321" s="82" t="s">
        <v>649</v>
      </c>
      <c r="J321" s="83"/>
      <c r="K321" s="84">
        <v>123</v>
      </c>
      <c r="L321" s="85">
        <f t="shared" si="61"/>
        <v>0</v>
      </c>
      <c r="M321" s="86"/>
      <c r="N321" s="87"/>
      <c r="O321" s="88"/>
      <c r="P321" s="89"/>
      <c r="Q321" s="90"/>
      <c r="R321" s="91"/>
      <c r="S321" s="92"/>
      <c r="T321" s="93"/>
      <c r="U321" s="94"/>
      <c r="V321" s="85">
        <f t="shared" si="62"/>
        <v>0</v>
      </c>
      <c r="W321" s="95">
        <f t="shared" si="63"/>
        <v>0</v>
      </c>
      <c r="X321" s="123">
        <v>6.82</v>
      </c>
      <c r="Y321" s="124">
        <f t="shared" si="64"/>
        <v>0</v>
      </c>
      <c r="Z321" s="66"/>
      <c r="AA321" s="13"/>
      <c r="AB321" s="13"/>
      <c r="AC321" s="13"/>
      <c r="AD321" s="13"/>
      <c r="AE321" s="16"/>
    </row>
    <row r="322" spans="1:31" ht="12.75" customHeight="1">
      <c r="A322" s="78">
        <f t="shared" si="56"/>
        <v>0</v>
      </c>
      <c r="B322" s="79" t="s">
        <v>650</v>
      </c>
      <c r="C322" s="79" t="s">
        <v>588</v>
      </c>
      <c r="D322" s="80">
        <v>5</v>
      </c>
      <c r="E322" s="79" t="s">
        <v>75</v>
      </c>
      <c r="F322" s="79" t="s">
        <v>86</v>
      </c>
      <c r="G322" s="79" t="s">
        <v>87</v>
      </c>
      <c r="H322" s="81">
        <v>10</v>
      </c>
      <c r="I322" s="82" t="s">
        <v>651</v>
      </c>
      <c r="J322" s="83"/>
      <c r="K322" s="84">
        <v>156</v>
      </c>
      <c r="L322" s="85">
        <f t="shared" si="61"/>
        <v>0</v>
      </c>
      <c r="M322" s="86"/>
      <c r="N322" s="87"/>
      <c r="O322" s="88"/>
      <c r="P322" s="89"/>
      <c r="Q322" s="90"/>
      <c r="R322" s="91"/>
      <c r="S322" s="92"/>
      <c r="T322" s="93"/>
      <c r="U322" s="94"/>
      <c r="V322" s="85">
        <f t="shared" si="62"/>
        <v>0</v>
      </c>
      <c r="W322" s="95">
        <f t="shared" si="63"/>
        <v>0</v>
      </c>
      <c r="X322" s="123">
        <v>8.5299999999999994</v>
      </c>
      <c r="Y322" s="124">
        <f t="shared" si="64"/>
        <v>0</v>
      </c>
      <c r="Z322" s="66"/>
      <c r="AA322" s="13"/>
      <c r="AB322" s="13"/>
      <c r="AC322" s="13"/>
      <c r="AD322" s="13"/>
      <c r="AE322" s="16"/>
    </row>
    <row r="323" spans="1:31" ht="12.75" customHeight="1">
      <c r="A323" s="78">
        <f t="shared" si="56"/>
        <v>0</v>
      </c>
      <c r="B323" s="79" t="s">
        <v>652</v>
      </c>
      <c r="C323" s="79" t="s">
        <v>588</v>
      </c>
      <c r="D323" s="80">
        <v>5</v>
      </c>
      <c r="E323" s="79" t="s">
        <v>75</v>
      </c>
      <c r="F323" s="79" t="s">
        <v>120</v>
      </c>
      <c r="G323" s="79" t="s">
        <v>79</v>
      </c>
      <c r="H323" s="81">
        <v>5</v>
      </c>
      <c r="I323" s="82" t="s">
        <v>653</v>
      </c>
      <c r="J323" s="83"/>
      <c r="K323" s="84">
        <v>150</v>
      </c>
      <c r="L323" s="85">
        <f t="shared" si="61"/>
        <v>0</v>
      </c>
      <c r="M323" s="86"/>
      <c r="N323" s="87"/>
      <c r="O323" s="88"/>
      <c r="P323" s="89"/>
      <c r="Q323" s="90"/>
      <c r="R323" s="91"/>
      <c r="S323" s="92"/>
      <c r="T323" s="93"/>
      <c r="U323" s="94"/>
      <c r="V323" s="85">
        <f t="shared" si="62"/>
        <v>0</v>
      </c>
      <c r="W323" s="95">
        <f t="shared" si="63"/>
        <v>0</v>
      </c>
      <c r="X323" s="123">
        <v>8.14</v>
      </c>
      <c r="Y323" s="124">
        <f t="shared" si="64"/>
        <v>0</v>
      </c>
      <c r="Z323" s="66"/>
      <c r="AA323" s="13"/>
      <c r="AB323" s="13"/>
      <c r="AC323" s="13"/>
      <c r="AD323" s="13"/>
      <c r="AE323" s="16"/>
    </row>
    <row r="324" spans="1:31" ht="12.75" customHeight="1">
      <c r="A324" s="78">
        <f t="shared" si="56"/>
        <v>0</v>
      </c>
      <c r="B324" s="79" t="s">
        <v>654</v>
      </c>
      <c r="C324" s="79" t="s">
        <v>588</v>
      </c>
      <c r="D324" s="80">
        <v>5</v>
      </c>
      <c r="E324" s="79" t="s">
        <v>75</v>
      </c>
      <c r="F324" s="79" t="s">
        <v>78</v>
      </c>
      <c r="G324" s="79" t="s">
        <v>79</v>
      </c>
      <c r="H324" s="81">
        <v>5</v>
      </c>
      <c r="I324" s="82" t="s">
        <v>655</v>
      </c>
      <c r="J324" s="83"/>
      <c r="K324" s="84">
        <v>128</v>
      </c>
      <c r="L324" s="85">
        <f t="shared" si="61"/>
        <v>0</v>
      </c>
      <c r="M324" s="86"/>
      <c r="N324" s="87"/>
      <c r="O324" s="88"/>
      <c r="P324" s="89"/>
      <c r="Q324" s="90"/>
      <c r="R324" s="91"/>
      <c r="S324" s="92"/>
      <c r="T324" s="93"/>
      <c r="U324" s="94"/>
      <c r="V324" s="85">
        <f t="shared" si="62"/>
        <v>0</v>
      </c>
      <c r="W324" s="95">
        <f t="shared" si="63"/>
        <v>0</v>
      </c>
      <c r="X324" s="123">
        <v>6.68</v>
      </c>
      <c r="Y324" s="124">
        <f t="shared" si="64"/>
        <v>0</v>
      </c>
      <c r="Z324" s="66"/>
      <c r="AA324" s="13"/>
      <c r="AB324" s="13"/>
      <c r="AC324" s="13"/>
      <c r="AD324" s="13"/>
      <c r="AE324" s="16"/>
    </row>
    <row r="325" spans="1:31" ht="12.75" customHeight="1">
      <c r="A325" s="78">
        <f t="shared" si="56"/>
        <v>0</v>
      </c>
      <c r="B325" s="79" t="s">
        <v>656</v>
      </c>
      <c r="C325" s="79" t="s">
        <v>588</v>
      </c>
      <c r="D325" s="80">
        <v>5</v>
      </c>
      <c r="E325" s="79" t="s">
        <v>75</v>
      </c>
      <c r="F325" s="79" t="s">
        <v>92</v>
      </c>
      <c r="G325" s="79" t="s">
        <v>79</v>
      </c>
      <c r="H325" s="81">
        <v>5</v>
      </c>
      <c r="I325" s="82" t="s">
        <v>657</v>
      </c>
      <c r="J325" s="83"/>
      <c r="K325" s="84">
        <v>134</v>
      </c>
      <c r="L325" s="85">
        <f t="shared" si="61"/>
        <v>0</v>
      </c>
      <c r="M325" s="86"/>
      <c r="N325" s="87"/>
      <c r="O325" s="88"/>
      <c r="P325" s="89"/>
      <c r="Q325" s="90"/>
      <c r="R325" s="91"/>
      <c r="S325" s="92"/>
      <c r="T325" s="93"/>
      <c r="U325" s="94"/>
      <c r="V325" s="85">
        <f t="shared" si="62"/>
        <v>0</v>
      </c>
      <c r="W325" s="95">
        <f t="shared" si="63"/>
        <v>0</v>
      </c>
      <c r="X325" s="123">
        <v>7.01</v>
      </c>
      <c r="Y325" s="124">
        <f t="shared" si="64"/>
        <v>0</v>
      </c>
      <c r="Z325" s="66"/>
      <c r="AA325" s="13"/>
      <c r="AB325" s="13"/>
      <c r="AC325" s="13"/>
      <c r="AD325" s="13"/>
      <c r="AE325" s="16"/>
    </row>
    <row r="326" spans="1:31" ht="12.75" customHeight="1">
      <c r="A326" s="78">
        <f t="shared" si="56"/>
        <v>0</v>
      </c>
      <c r="B326" s="79" t="s">
        <v>658</v>
      </c>
      <c r="C326" s="79" t="s">
        <v>588</v>
      </c>
      <c r="D326" s="80">
        <v>5</v>
      </c>
      <c r="E326" s="79" t="s">
        <v>75</v>
      </c>
      <c r="F326" s="79" t="s">
        <v>78</v>
      </c>
      <c r="G326" s="79" t="s">
        <v>79</v>
      </c>
      <c r="H326" s="81">
        <v>5</v>
      </c>
      <c r="I326" s="82" t="s">
        <v>659</v>
      </c>
      <c r="J326" s="83"/>
      <c r="K326" s="84">
        <v>167</v>
      </c>
      <c r="L326" s="85">
        <f t="shared" si="61"/>
        <v>0</v>
      </c>
      <c r="M326" s="86"/>
      <c r="N326" s="87"/>
      <c r="O326" s="88"/>
      <c r="P326" s="89"/>
      <c r="Q326" s="90"/>
      <c r="R326" s="91"/>
      <c r="S326" s="92"/>
      <c r="T326" s="93"/>
      <c r="U326" s="94"/>
      <c r="V326" s="85">
        <f t="shared" si="62"/>
        <v>0</v>
      </c>
      <c r="W326" s="95">
        <f t="shared" si="63"/>
        <v>0</v>
      </c>
      <c r="X326" s="123">
        <v>8.82</v>
      </c>
      <c r="Y326" s="124">
        <f t="shared" si="64"/>
        <v>0</v>
      </c>
      <c r="Z326" s="66"/>
      <c r="AA326" s="13"/>
      <c r="AB326" s="13"/>
      <c r="AC326" s="13"/>
      <c r="AD326" s="13"/>
      <c r="AE326" s="16"/>
    </row>
    <row r="327" spans="1:31" ht="12.75" customHeight="1">
      <c r="A327" s="78">
        <f t="shared" si="56"/>
        <v>0</v>
      </c>
      <c r="B327" s="79" t="s">
        <v>660</v>
      </c>
      <c r="C327" s="79" t="s">
        <v>588</v>
      </c>
      <c r="D327" s="80">
        <v>5</v>
      </c>
      <c r="E327" s="79" t="s">
        <v>75</v>
      </c>
      <c r="F327" s="79" t="s">
        <v>106</v>
      </c>
      <c r="G327" s="79" t="s">
        <v>107</v>
      </c>
      <c r="H327" s="81">
        <v>5</v>
      </c>
      <c r="I327" s="82" t="s">
        <v>661</v>
      </c>
      <c r="J327" s="83"/>
      <c r="K327" s="84">
        <v>123</v>
      </c>
      <c r="L327" s="85">
        <f t="shared" si="61"/>
        <v>0</v>
      </c>
      <c r="M327" s="86"/>
      <c r="N327" s="87"/>
      <c r="O327" s="88"/>
      <c r="P327" s="89"/>
      <c r="Q327" s="90"/>
      <c r="R327" s="91"/>
      <c r="S327" s="92"/>
      <c r="T327" s="93"/>
      <c r="U327" s="94"/>
      <c r="V327" s="85">
        <f t="shared" si="62"/>
        <v>0</v>
      </c>
      <c r="W327" s="95">
        <f t="shared" si="63"/>
        <v>0</v>
      </c>
      <c r="X327" s="123">
        <v>5.9</v>
      </c>
      <c r="Y327" s="124">
        <f t="shared" si="64"/>
        <v>0</v>
      </c>
      <c r="Z327" s="66"/>
      <c r="AA327" s="13"/>
      <c r="AB327" s="13"/>
      <c r="AC327" s="13"/>
      <c r="AD327" s="13"/>
      <c r="AE327" s="16"/>
    </row>
    <row r="328" spans="1:31" ht="12.75" customHeight="1">
      <c r="A328" s="78">
        <f t="shared" si="56"/>
        <v>0</v>
      </c>
      <c r="B328" s="79" t="s">
        <v>662</v>
      </c>
      <c r="C328" s="79" t="s">
        <v>588</v>
      </c>
      <c r="D328" s="80">
        <v>5</v>
      </c>
      <c r="E328" s="79" t="s">
        <v>75</v>
      </c>
      <c r="F328" s="79" t="s">
        <v>106</v>
      </c>
      <c r="G328" s="79" t="s">
        <v>107</v>
      </c>
      <c r="H328" s="81">
        <v>4</v>
      </c>
      <c r="I328" s="82" t="s">
        <v>663</v>
      </c>
      <c r="J328" s="83"/>
      <c r="K328" s="84">
        <v>106</v>
      </c>
      <c r="L328" s="85">
        <f t="shared" si="61"/>
        <v>0</v>
      </c>
      <c r="M328" s="86"/>
      <c r="N328" s="87"/>
      <c r="O328" s="88"/>
      <c r="P328" s="89"/>
      <c r="Q328" s="90"/>
      <c r="R328" s="91"/>
      <c r="S328" s="92"/>
      <c r="T328" s="93"/>
      <c r="U328" s="94"/>
      <c r="V328" s="85">
        <f t="shared" si="62"/>
        <v>0</v>
      </c>
      <c r="W328" s="95">
        <f t="shared" si="63"/>
        <v>0</v>
      </c>
      <c r="X328" s="123">
        <v>5</v>
      </c>
      <c r="Y328" s="124">
        <f t="shared" si="64"/>
        <v>0</v>
      </c>
      <c r="Z328" s="66"/>
      <c r="AA328" s="13"/>
      <c r="AB328" s="13"/>
      <c r="AC328" s="13"/>
      <c r="AD328" s="13"/>
      <c r="AE328" s="16"/>
    </row>
    <row r="329" spans="1:31" ht="12.75" customHeight="1">
      <c r="A329" s="78">
        <f t="shared" si="56"/>
        <v>0</v>
      </c>
      <c r="B329" s="79" t="s">
        <v>664</v>
      </c>
      <c r="C329" s="79" t="s">
        <v>588</v>
      </c>
      <c r="D329" s="80">
        <v>5</v>
      </c>
      <c r="E329" s="79" t="s">
        <v>75</v>
      </c>
      <c r="F329" s="79" t="s">
        <v>106</v>
      </c>
      <c r="G329" s="79" t="s">
        <v>107</v>
      </c>
      <c r="H329" s="81">
        <v>4</v>
      </c>
      <c r="I329" s="82" t="s">
        <v>665</v>
      </c>
      <c r="J329" s="83"/>
      <c r="K329" s="84">
        <v>150</v>
      </c>
      <c r="L329" s="85">
        <f t="shared" si="61"/>
        <v>0</v>
      </c>
      <c r="M329" s="86"/>
      <c r="N329" s="87"/>
      <c r="O329" s="88"/>
      <c r="P329" s="89"/>
      <c r="Q329" s="90"/>
      <c r="R329" s="91"/>
      <c r="S329" s="92"/>
      <c r="T329" s="93"/>
      <c r="U329" s="94"/>
      <c r="V329" s="85">
        <f t="shared" si="62"/>
        <v>0</v>
      </c>
      <c r="W329" s="95">
        <f t="shared" si="63"/>
        <v>0</v>
      </c>
      <c r="X329" s="123">
        <v>8.17</v>
      </c>
      <c r="Y329" s="124">
        <f t="shared" si="64"/>
        <v>0</v>
      </c>
      <c r="Z329" s="66"/>
      <c r="AA329" s="13"/>
      <c r="AB329" s="13"/>
      <c r="AC329" s="13"/>
      <c r="AD329" s="13"/>
      <c r="AE329" s="16"/>
    </row>
    <row r="330" spans="1:31" ht="12.75" customHeight="1">
      <c r="A330" s="78">
        <f t="shared" si="56"/>
        <v>0</v>
      </c>
      <c r="B330" s="79" t="s">
        <v>666</v>
      </c>
      <c r="C330" s="79" t="s">
        <v>588</v>
      </c>
      <c r="D330" s="80">
        <v>5</v>
      </c>
      <c r="E330" s="79" t="s">
        <v>75</v>
      </c>
      <c r="F330" s="79" t="s">
        <v>106</v>
      </c>
      <c r="G330" s="79" t="s">
        <v>107</v>
      </c>
      <c r="H330" s="81">
        <v>5</v>
      </c>
      <c r="I330" s="82" t="s">
        <v>667</v>
      </c>
      <c r="J330" s="83"/>
      <c r="K330" s="84">
        <v>134</v>
      </c>
      <c r="L330" s="85">
        <f t="shared" si="61"/>
        <v>0</v>
      </c>
      <c r="M330" s="86"/>
      <c r="N330" s="87"/>
      <c r="O330" s="88"/>
      <c r="P330" s="89"/>
      <c r="Q330" s="90"/>
      <c r="R330" s="91"/>
      <c r="S330" s="92"/>
      <c r="T330" s="93"/>
      <c r="U330" s="94"/>
      <c r="V330" s="85">
        <f t="shared" si="62"/>
        <v>0</v>
      </c>
      <c r="W330" s="95">
        <f t="shared" si="63"/>
        <v>0</v>
      </c>
      <c r="X330" s="123">
        <v>6</v>
      </c>
      <c r="Y330" s="124">
        <f t="shared" si="64"/>
        <v>0</v>
      </c>
      <c r="Z330" s="66"/>
      <c r="AA330" s="13"/>
      <c r="AB330" s="13"/>
      <c r="AC330" s="13"/>
      <c r="AD330" s="13"/>
      <c r="AE330" s="16"/>
    </row>
    <row r="331" spans="1:31" ht="12.75" customHeight="1">
      <c r="A331" s="266"/>
      <c r="B331" s="262" t="s">
        <v>668</v>
      </c>
      <c r="C331" s="262" t="s">
        <v>588</v>
      </c>
      <c r="D331" s="263">
        <v>5</v>
      </c>
      <c r="E331" s="262" t="s">
        <v>75</v>
      </c>
      <c r="F331" s="262" t="s">
        <v>78</v>
      </c>
      <c r="G331" s="262" t="s">
        <v>87</v>
      </c>
      <c r="H331" s="264">
        <v>10</v>
      </c>
      <c r="I331" s="265" t="s">
        <v>669</v>
      </c>
      <c r="J331" s="83"/>
      <c r="K331" s="84">
        <v>212</v>
      </c>
      <c r="L331" s="85">
        <f t="shared" si="61"/>
        <v>0</v>
      </c>
      <c r="M331" s="86"/>
      <c r="N331" s="87"/>
      <c r="O331" s="88"/>
      <c r="P331" s="89"/>
      <c r="Q331" s="90"/>
      <c r="R331" s="91"/>
      <c r="S331" s="92"/>
      <c r="T331" s="93"/>
      <c r="U331" s="94"/>
      <c r="V331" s="85">
        <f t="shared" si="62"/>
        <v>0</v>
      </c>
      <c r="W331" s="95">
        <f t="shared" si="63"/>
        <v>0</v>
      </c>
      <c r="X331" s="96">
        <v>11.68</v>
      </c>
      <c r="Y331" s="97">
        <f t="shared" si="64"/>
        <v>0</v>
      </c>
      <c r="Z331" s="66"/>
      <c r="AA331" s="13"/>
      <c r="AB331" s="13"/>
      <c r="AC331" s="13"/>
      <c r="AD331" s="13"/>
      <c r="AE331" s="16"/>
    </row>
    <row r="332" spans="1:31" ht="12" customHeight="1">
      <c r="A332" s="67">
        <f t="shared" ref="A332:A346" si="65">U332*K332</f>
        <v>0</v>
      </c>
      <c r="B332" s="102"/>
      <c r="C332" s="103"/>
      <c r="D332" s="103"/>
      <c r="E332" s="103"/>
      <c r="F332" s="103"/>
      <c r="G332" s="103"/>
      <c r="H332" s="104"/>
      <c r="I332" s="104"/>
      <c r="J332" s="105"/>
      <c r="K332" s="106"/>
      <c r="L332" s="107"/>
      <c r="M332" s="108"/>
      <c r="N332" s="108"/>
      <c r="O332" s="109"/>
      <c r="P332" s="108"/>
      <c r="Q332" s="108"/>
      <c r="R332" s="108"/>
      <c r="S332" s="108"/>
      <c r="T332" s="108"/>
      <c r="U332" s="109"/>
      <c r="V332" s="107"/>
      <c r="W332" s="110"/>
      <c r="X332" s="111"/>
      <c r="Y332" s="112"/>
      <c r="Z332" s="66"/>
      <c r="AA332" s="13"/>
      <c r="AB332" s="13"/>
      <c r="AC332" s="13"/>
      <c r="AD332" s="13"/>
      <c r="AE332" s="16"/>
    </row>
    <row r="333" spans="1:31" ht="12.75" customHeight="1">
      <c r="A333" s="78">
        <f t="shared" si="65"/>
        <v>0</v>
      </c>
      <c r="B333" s="79" t="s">
        <v>670</v>
      </c>
      <c r="C333" s="79" t="s">
        <v>588</v>
      </c>
      <c r="D333" s="80">
        <v>4</v>
      </c>
      <c r="E333" s="79" t="s">
        <v>75</v>
      </c>
      <c r="F333" s="79" t="s">
        <v>101</v>
      </c>
      <c r="G333" s="79" t="s">
        <v>107</v>
      </c>
      <c r="H333" s="81">
        <v>12</v>
      </c>
      <c r="I333" s="82" t="s">
        <v>671</v>
      </c>
      <c r="J333" s="83"/>
      <c r="K333" s="84">
        <v>95</v>
      </c>
      <c r="L333" s="85">
        <f t="shared" ref="L333:L347" si="66">SUM(M333:U333)</f>
        <v>0</v>
      </c>
      <c r="M333" s="86"/>
      <c r="N333" s="87"/>
      <c r="O333" s="88"/>
      <c r="P333" s="89"/>
      <c r="Q333" s="90"/>
      <c r="R333" s="91"/>
      <c r="S333" s="92"/>
      <c r="T333" s="93"/>
      <c r="U333" s="94"/>
      <c r="V333" s="85">
        <f t="shared" ref="V333:V347" si="67">L333*H333</f>
        <v>0</v>
      </c>
      <c r="W333" s="95">
        <f t="shared" ref="W333:W347" si="68">L333*K333</f>
        <v>0</v>
      </c>
      <c r="X333" s="117">
        <v>3.7</v>
      </c>
      <c r="Y333" s="118">
        <f t="shared" ref="Y333:Y347" si="69">X333*L333</f>
        <v>0</v>
      </c>
      <c r="Z333" s="66"/>
      <c r="AA333" s="13"/>
      <c r="AB333" s="13"/>
      <c r="AC333" s="13"/>
      <c r="AD333" s="13"/>
      <c r="AE333" s="16"/>
    </row>
    <row r="334" spans="1:31" ht="12.75" customHeight="1">
      <c r="A334" s="78">
        <f t="shared" si="65"/>
        <v>0</v>
      </c>
      <c r="B334" s="79" t="s">
        <v>672</v>
      </c>
      <c r="C334" s="79" t="s">
        <v>588</v>
      </c>
      <c r="D334" s="80">
        <v>4</v>
      </c>
      <c r="E334" s="79" t="s">
        <v>75</v>
      </c>
      <c r="F334" s="79" t="s">
        <v>92</v>
      </c>
      <c r="G334" s="79" t="s">
        <v>79</v>
      </c>
      <c r="H334" s="81">
        <v>10</v>
      </c>
      <c r="I334" s="82" t="s">
        <v>673</v>
      </c>
      <c r="J334" s="83"/>
      <c r="K334" s="84">
        <v>78</v>
      </c>
      <c r="L334" s="85">
        <f t="shared" si="66"/>
        <v>0</v>
      </c>
      <c r="M334" s="86"/>
      <c r="N334" s="87"/>
      <c r="O334" s="88"/>
      <c r="P334" s="89"/>
      <c r="Q334" s="90"/>
      <c r="R334" s="91"/>
      <c r="S334" s="92"/>
      <c r="T334" s="93"/>
      <c r="U334" s="94"/>
      <c r="V334" s="85">
        <f t="shared" si="67"/>
        <v>0</v>
      </c>
      <c r="W334" s="95">
        <f t="shared" si="68"/>
        <v>0</v>
      </c>
      <c r="X334" s="123">
        <v>2.5499999999999998</v>
      </c>
      <c r="Y334" s="124">
        <f t="shared" si="69"/>
        <v>0</v>
      </c>
      <c r="Z334" s="66"/>
      <c r="AA334" s="13"/>
      <c r="AB334" s="13"/>
      <c r="AC334" s="13"/>
      <c r="AD334" s="13"/>
      <c r="AE334" s="16"/>
    </row>
    <row r="335" spans="1:31" ht="12.75" customHeight="1">
      <c r="A335" s="78">
        <f t="shared" si="65"/>
        <v>0</v>
      </c>
      <c r="B335" s="79" t="s">
        <v>674</v>
      </c>
      <c r="C335" s="79" t="s">
        <v>588</v>
      </c>
      <c r="D335" s="80">
        <v>4</v>
      </c>
      <c r="E335" s="79" t="s">
        <v>75</v>
      </c>
      <c r="F335" s="79" t="s">
        <v>92</v>
      </c>
      <c r="G335" s="79" t="s">
        <v>79</v>
      </c>
      <c r="H335" s="81">
        <v>10</v>
      </c>
      <c r="I335" s="82" t="s">
        <v>675</v>
      </c>
      <c r="J335" s="83"/>
      <c r="K335" s="84">
        <v>117</v>
      </c>
      <c r="L335" s="85">
        <f t="shared" si="66"/>
        <v>0</v>
      </c>
      <c r="M335" s="86"/>
      <c r="N335" s="87"/>
      <c r="O335" s="88"/>
      <c r="P335" s="89"/>
      <c r="Q335" s="90"/>
      <c r="R335" s="91"/>
      <c r="S335" s="92"/>
      <c r="T335" s="93"/>
      <c r="U335" s="94"/>
      <c r="V335" s="85">
        <f t="shared" si="67"/>
        <v>0</v>
      </c>
      <c r="W335" s="95">
        <f t="shared" si="68"/>
        <v>0</v>
      </c>
      <c r="X335" s="123">
        <v>5.96</v>
      </c>
      <c r="Y335" s="124">
        <f t="shared" si="69"/>
        <v>0</v>
      </c>
      <c r="Z335" s="66"/>
      <c r="AA335" s="13"/>
      <c r="AB335" s="13"/>
      <c r="AC335" s="13"/>
      <c r="AD335" s="13"/>
      <c r="AE335" s="16"/>
    </row>
    <row r="336" spans="1:31" ht="12.75" customHeight="1">
      <c r="A336" s="78">
        <f t="shared" si="65"/>
        <v>0</v>
      </c>
      <c r="B336" s="79" t="s">
        <v>676</v>
      </c>
      <c r="C336" s="79" t="s">
        <v>588</v>
      </c>
      <c r="D336" s="80">
        <v>4</v>
      </c>
      <c r="E336" s="79" t="s">
        <v>75</v>
      </c>
      <c r="F336" s="79" t="s">
        <v>86</v>
      </c>
      <c r="G336" s="79" t="s">
        <v>87</v>
      </c>
      <c r="H336" s="81">
        <v>10</v>
      </c>
      <c r="I336" s="82" t="s">
        <v>677</v>
      </c>
      <c r="J336" s="83"/>
      <c r="K336" s="84">
        <v>178</v>
      </c>
      <c r="L336" s="85">
        <f t="shared" si="66"/>
        <v>0</v>
      </c>
      <c r="M336" s="86"/>
      <c r="N336" s="87"/>
      <c r="O336" s="88"/>
      <c r="P336" s="89"/>
      <c r="Q336" s="90"/>
      <c r="R336" s="91"/>
      <c r="S336" s="92"/>
      <c r="T336" s="93"/>
      <c r="U336" s="94"/>
      <c r="V336" s="85">
        <f t="shared" si="67"/>
        <v>0</v>
      </c>
      <c r="W336" s="95">
        <f t="shared" si="68"/>
        <v>0</v>
      </c>
      <c r="X336" s="123">
        <v>10.23</v>
      </c>
      <c r="Y336" s="124">
        <f t="shared" si="69"/>
        <v>0</v>
      </c>
      <c r="Z336" s="66"/>
      <c r="AA336" s="13"/>
      <c r="AB336" s="13"/>
      <c r="AC336" s="13"/>
      <c r="AD336" s="13"/>
      <c r="AE336" s="16"/>
    </row>
    <row r="337" spans="1:31" ht="12.75" customHeight="1">
      <c r="A337" s="78">
        <f t="shared" si="65"/>
        <v>0</v>
      </c>
      <c r="B337" s="79" t="s">
        <v>678</v>
      </c>
      <c r="C337" s="79" t="s">
        <v>588</v>
      </c>
      <c r="D337" s="80">
        <v>4</v>
      </c>
      <c r="E337" s="79" t="s">
        <v>75</v>
      </c>
      <c r="F337" s="79" t="s">
        <v>101</v>
      </c>
      <c r="G337" s="79" t="s">
        <v>79</v>
      </c>
      <c r="H337" s="81">
        <v>10</v>
      </c>
      <c r="I337" s="82" t="s">
        <v>679</v>
      </c>
      <c r="J337" s="83"/>
      <c r="K337" s="84">
        <v>145</v>
      </c>
      <c r="L337" s="85">
        <f t="shared" si="66"/>
        <v>0</v>
      </c>
      <c r="M337" s="86"/>
      <c r="N337" s="87"/>
      <c r="O337" s="88"/>
      <c r="P337" s="89"/>
      <c r="Q337" s="90"/>
      <c r="R337" s="91"/>
      <c r="S337" s="92"/>
      <c r="T337" s="93"/>
      <c r="U337" s="94"/>
      <c r="V337" s="85">
        <f t="shared" si="67"/>
        <v>0</v>
      </c>
      <c r="W337" s="95">
        <f t="shared" si="68"/>
        <v>0</v>
      </c>
      <c r="X337" s="123">
        <v>7.12</v>
      </c>
      <c r="Y337" s="124">
        <f t="shared" si="69"/>
        <v>0</v>
      </c>
      <c r="Z337" s="66"/>
      <c r="AA337" s="13"/>
      <c r="AB337" s="13"/>
      <c r="AC337" s="13"/>
      <c r="AD337" s="13"/>
      <c r="AE337" s="16"/>
    </row>
    <row r="338" spans="1:31" ht="12.75" customHeight="1">
      <c r="A338" s="78">
        <f t="shared" si="65"/>
        <v>0</v>
      </c>
      <c r="B338" s="79" t="s">
        <v>680</v>
      </c>
      <c r="C338" s="79" t="s">
        <v>588</v>
      </c>
      <c r="D338" s="80">
        <v>4</v>
      </c>
      <c r="E338" s="79" t="s">
        <v>75</v>
      </c>
      <c r="F338" s="79" t="s">
        <v>92</v>
      </c>
      <c r="G338" s="79" t="s">
        <v>79</v>
      </c>
      <c r="H338" s="81">
        <v>10</v>
      </c>
      <c r="I338" s="82" t="s">
        <v>681</v>
      </c>
      <c r="J338" s="83"/>
      <c r="K338" s="84">
        <v>139</v>
      </c>
      <c r="L338" s="85">
        <f t="shared" si="66"/>
        <v>0</v>
      </c>
      <c r="M338" s="86"/>
      <c r="N338" s="87"/>
      <c r="O338" s="88"/>
      <c r="P338" s="89"/>
      <c r="Q338" s="90"/>
      <c r="R338" s="91"/>
      <c r="S338" s="92"/>
      <c r="T338" s="93"/>
      <c r="U338" s="94"/>
      <c r="V338" s="85">
        <f t="shared" si="67"/>
        <v>0</v>
      </c>
      <c r="W338" s="95">
        <f t="shared" si="68"/>
        <v>0</v>
      </c>
      <c r="X338" s="123">
        <v>6.67</v>
      </c>
      <c r="Y338" s="124">
        <f t="shared" si="69"/>
        <v>0</v>
      </c>
      <c r="Z338" s="66"/>
      <c r="AA338" s="13"/>
      <c r="AB338" s="13"/>
      <c r="AC338" s="13"/>
      <c r="AD338" s="13"/>
      <c r="AE338" s="16"/>
    </row>
    <row r="339" spans="1:31" ht="12.75" customHeight="1">
      <c r="A339" s="78">
        <f t="shared" si="65"/>
        <v>0</v>
      </c>
      <c r="B339" s="79" t="s">
        <v>682</v>
      </c>
      <c r="C339" s="79" t="s">
        <v>588</v>
      </c>
      <c r="D339" s="80">
        <v>4</v>
      </c>
      <c r="E339" s="79" t="s">
        <v>75</v>
      </c>
      <c r="F339" s="79" t="s">
        <v>92</v>
      </c>
      <c r="G339" s="79" t="s">
        <v>79</v>
      </c>
      <c r="H339" s="81">
        <v>10</v>
      </c>
      <c r="I339" s="82" t="s">
        <v>683</v>
      </c>
      <c r="J339" s="83"/>
      <c r="K339" s="84">
        <v>95</v>
      </c>
      <c r="L339" s="85">
        <f t="shared" si="66"/>
        <v>0</v>
      </c>
      <c r="M339" s="86"/>
      <c r="N339" s="87"/>
      <c r="O339" s="88"/>
      <c r="P339" s="89"/>
      <c r="Q339" s="90"/>
      <c r="R339" s="91"/>
      <c r="S339" s="92"/>
      <c r="T339" s="93"/>
      <c r="U339" s="94"/>
      <c r="V339" s="85">
        <f t="shared" si="67"/>
        <v>0</v>
      </c>
      <c r="W339" s="95">
        <f t="shared" si="68"/>
        <v>0</v>
      </c>
      <c r="X339" s="123">
        <v>3.42</v>
      </c>
      <c r="Y339" s="124">
        <f t="shared" si="69"/>
        <v>0</v>
      </c>
      <c r="Z339" s="66"/>
      <c r="AA339" s="13"/>
      <c r="AB339" s="13"/>
      <c r="AC339" s="13"/>
      <c r="AD339" s="13"/>
      <c r="AE339" s="16"/>
    </row>
    <row r="340" spans="1:31" ht="12.75" customHeight="1">
      <c r="A340" s="78">
        <f t="shared" si="65"/>
        <v>0</v>
      </c>
      <c r="B340" s="79" t="s">
        <v>684</v>
      </c>
      <c r="C340" s="79" t="s">
        <v>588</v>
      </c>
      <c r="D340" s="80">
        <v>4</v>
      </c>
      <c r="E340" s="79" t="s">
        <v>75</v>
      </c>
      <c r="F340" s="79" t="s">
        <v>92</v>
      </c>
      <c r="G340" s="79" t="s">
        <v>79</v>
      </c>
      <c r="H340" s="81">
        <v>10</v>
      </c>
      <c r="I340" s="82" t="s">
        <v>685</v>
      </c>
      <c r="J340" s="83"/>
      <c r="K340" s="84">
        <v>123</v>
      </c>
      <c r="L340" s="85">
        <f t="shared" si="66"/>
        <v>0</v>
      </c>
      <c r="M340" s="86"/>
      <c r="N340" s="87"/>
      <c r="O340" s="88"/>
      <c r="P340" s="89"/>
      <c r="Q340" s="90"/>
      <c r="R340" s="91"/>
      <c r="S340" s="92"/>
      <c r="T340" s="93"/>
      <c r="U340" s="94"/>
      <c r="V340" s="85">
        <f t="shared" si="67"/>
        <v>0</v>
      </c>
      <c r="W340" s="95">
        <f t="shared" si="68"/>
        <v>0</v>
      </c>
      <c r="X340" s="123">
        <v>5.38</v>
      </c>
      <c r="Y340" s="124">
        <f t="shared" si="69"/>
        <v>0</v>
      </c>
      <c r="Z340" s="66"/>
      <c r="AA340" s="13"/>
      <c r="AB340" s="13"/>
      <c r="AC340" s="13"/>
      <c r="AD340" s="13"/>
      <c r="AE340" s="16"/>
    </row>
    <row r="341" spans="1:31" ht="12.75" customHeight="1">
      <c r="A341" s="78">
        <f t="shared" si="65"/>
        <v>0</v>
      </c>
      <c r="B341" s="79" t="s">
        <v>686</v>
      </c>
      <c r="C341" s="79" t="s">
        <v>588</v>
      </c>
      <c r="D341" s="80">
        <v>4</v>
      </c>
      <c r="E341" s="79" t="s">
        <v>75</v>
      </c>
      <c r="F341" s="79" t="s">
        <v>92</v>
      </c>
      <c r="G341" s="79" t="s">
        <v>79</v>
      </c>
      <c r="H341" s="81">
        <v>10</v>
      </c>
      <c r="I341" s="82" t="s">
        <v>687</v>
      </c>
      <c r="J341" s="83"/>
      <c r="K341" s="84">
        <v>100</v>
      </c>
      <c r="L341" s="85">
        <f t="shared" si="66"/>
        <v>0</v>
      </c>
      <c r="M341" s="86"/>
      <c r="N341" s="87"/>
      <c r="O341" s="88"/>
      <c r="P341" s="89"/>
      <c r="Q341" s="90"/>
      <c r="R341" s="91"/>
      <c r="S341" s="92"/>
      <c r="T341" s="93"/>
      <c r="U341" s="94"/>
      <c r="V341" s="85">
        <f t="shared" si="67"/>
        <v>0</v>
      </c>
      <c r="W341" s="95">
        <f t="shared" si="68"/>
        <v>0</v>
      </c>
      <c r="X341" s="123">
        <v>3.85</v>
      </c>
      <c r="Y341" s="124">
        <f t="shared" si="69"/>
        <v>0</v>
      </c>
      <c r="Z341" s="66"/>
      <c r="AA341" s="13"/>
      <c r="AB341" s="13"/>
      <c r="AC341" s="13"/>
      <c r="AD341" s="13"/>
      <c r="AE341" s="16"/>
    </row>
    <row r="342" spans="1:31" ht="12.75" customHeight="1">
      <c r="A342" s="78">
        <f t="shared" si="65"/>
        <v>0</v>
      </c>
      <c r="B342" s="79" t="s">
        <v>688</v>
      </c>
      <c r="C342" s="79" t="s">
        <v>588</v>
      </c>
      <c r="D342" s="80">
        <v>4</v>
      </c>
      <c r="E342" s="79" t="s">
        <v>75</v>
      </c>
      <c r="F342" s="79" t="s">
        <v>92</v>
      </c>
      <c r="G342" s="79" t="s">
        <v>79</v>
      </c>
      <c r="H342" s="81">
        <v>10</v>
      </c>
      <c r="I342" s="82" t="s">
        <v>689</v>
      </c>
      <c r="J342" s="83"/>
      <c r="K342" s="84">
        <v>139</v>
      </c>
      <c r="L342" s="85">
        <f t="shared" si="66"/>
        <v>0</v>
      </c>
      <c r="M342" s="86"/>
      <c r="N342" s="87"/>
      <c r="O342" s="88"/>
      <c r="P342" s="89"/>
      <c r="Q342" s="90"/>
      <c r="R342" s="91"/>
      <c r="S342" s="92"/>
      <c r="T342" s="93"/>
      <c r="U342" s="94"/>
      <c r="V342" s="85">
        <f t="shared" si="67"/>
        <v>0</v>
      </c>
      <c r="W342" s="95">
        <f t="shared" si="68"/>
        <v>0</v>
      </c>
      <c r="X342" s="123">
        <v>6.45</v>
      </c>
      <c r="Y342" s="124">
        <f t="shared" si="69"/>
        <v>0</v>
      </c>
      <c r="Z342" s="66"/>
      <c r="AA342" s="13"/>
      <c r="AB342" s="13"/>
      <c r="AC342" s="13"/>
      <c r="AD342" s="13"/>
      <c r="AE342" s="16"/>
    </row>
    <row r="343" spans="1:31" ht="12.75" customHeight="1">
      <c r="A343" s="78">
        <f t="shared" si="65"/>
        <v>0</v>
      </c>
      <c r="B343" s="79" t="s">
        <v>690</v>
      </c>
      <c r="C343" s="79" t="s">
        <v>588</v>
      </c>
      <c r="D343" s="80">
        <v>4</v>
      </c>
      <c r="E343" s="79" t="s">
        <v>75</v>
      </c>
      <c r="F343" s="79" t="s">
        <v>120</v>
      </c>
      <c r="G343" s="79" t="s">
        <v>79</v>
      </c>
      <c r="H343" s="81">
        <v>10</v>
      </c>
      <c r="I343" s="82" t="s">
        <v>691</v>
      </c>
      <c r="J343" s="83"/>
      <c r="K343" s="84">
        <v>178</v>
      </c>
      <c r="L343" s="85">
        <f t="shared" si="66"/>
        <v>0</v>
      </c>
      <c r="M343" s="86"/>
      <c r="N343" s="87"/>
      <c r="O343" s="88"/>
      <c r="P343" s="89"/>
      <c r="Q343" s="90"/>
      <c r="R343" s="91"/>
      <c r="S343" s="92"/>
      <c r="T343" s="93"/>
      <c r="U343" s="94"/>
      <c r="V343" s="85">
        <f t="shared" si="67"/>
        <v>0</v>
      </c>
      <c r="W343" s="95">
        <f t="shared" si="68"/>
        <v>0</v>
      </c>
      <c r="X343" s="123">
        <v>9.26</v>
      </c>
      <c r="Y343" s="124">
        <f t="shared" si="69"/>
        <v>0</v>
      </c>
      <c r="Z343" s="66"/>
      <c r="AA343" s="13"/>
      <c r="AB343" s="13"/>
      <c r="AC343" s="13"/>
      <c r="AD343" s="13"/>
      <c r="AE343" s="16"/>
    </row>
    <row r="344" spans="1:31" ht="12.75" customHeight="1">
      <c r="A344" s="78">
        <f t="shared" si="65"/>
        <v>0</v>
      </c>
      <c r="B344" s="79" t="s">
        <v>692</v>
      </c>
      <c r="C344" s="79" t="s">
        <v>588</v>
      </c>
      <c r="D344" s="80">
        <v>4</v>
      </c>
      <c r="E344" s="79" t="s">
        <v>75</v>
      </c>
      <c r="F344" s="79" t="s">
        <v>92</v>
      </c>
      <c r="G344" s="79" t="s">
        <v>79</v>
      </c>
      <c r="H344" s="81">
        <v>10</v>
      </c>
      <c r="I344" s="82" t="s">
        <v>693</v>
      </c>
      <c r="J344" s="83"/>
      <c r="K344" s="84">
        <v>117</v>
      </c>
      <c r="L344" s="85">
        <f t="shared" si="66"/>
        <v>0</v>
      </c>
      <c r="M344" s="86"/>
      <c r="N344" s="87"/>
      <c r="O344" s="88"/>
      <c r="P344" s="89"/>
      <c r="Q344" s="90"/>
      <c r="R344" s="91"/>
      <c r="S344" s="92"/>
      <c r="T344" s="93"/>
      <c r="U344" s="94"/>
      <c r="V344" s="85">
        <f t="shared" si="67"/>
        <v>0</v>
      </c>
      <c r="W344" s="95">
        <f t="shared" si="68"/>
        <v>0</v>
      </c>
      <c r="X344" s="123">
        <v>5.04</v>
      </c>
      <c r="Y344" s="124">
        <f t="shared" si="69"/>
        <v>0</v>
      </c>
      <c r="Z344" s="66"/>
      <c r="AA344" s="13"/>
      <c r="AB344" s="13"/>
      <c r="AC344" s="13"/>
      <c r="AD344" s="13"/>
      <c r="AE344" s="16"/>
    </row>
    <row r="345" spans="1:31" ht="12.75" customHeight="1">
      <c r="A345" s="78">
        <f t="shared" si="65"/>
        <v>0</v>
      </c>
      <c r="B345" s="79" t="s">
        <v>694</v>
      </c>
      <c r="C345" s="79" t="s">
        <v>588</v>
      </c>
      <c r="D345" s="80">
        <v>4</v>
      </c>
      <c r="E345" s="79" t="s">
        <v>75</v>
      </c>
      <c r="F345" s="79" t="s">
        <v>101</v>
      </c>
      <c r="G345" s="79" t="s">
        <v>107</v>
      </c>
      <c r="H345" s="81">
        <v>10</v>
      </c>
      <c r="I345" s="82" t="s">
        <v>695</v>
      </c>
      <c r="J345" s="83"/>
      <c r="K345" s="84">
        <v>145</v>
      </c>
      <c r="L345" s="85">
        <f t="shared" si="66"/>
        <v>0</v>
      </c>
      <c r="M345" s="86"/>
      <c r="N345" s="87"/>
      <c r="O345" s="88"/>
      <c r="P345" s="89"/>
      <c r="Q345" s="90"/>
      <c r="R345" s="91"/>
      <c r="S345" s="92"/>
      <c r="T345" s="93"/>
      <c r="U345" s="94"/>
      <c r="V345" s="85">
        <f t="shared" si="67"/>
        <v>0</v>
      </c>
      <c r="W345" s="95">
        <f t="shared" si="68"/>
        <v>0</v>
      </c>
      <c r="X345" s="123">
        <v>7.08</v>
      </c>
      <c r="Y345" s="124">
        <f t="shared" si="69"/>
        <v>0</v>
      </c>
      <c r="Z345" s="66"/>
      <c r="AA345" s="13"/>
      <c r="AB345" s="13"/>
      <c r="AC345" s="13"/>
      <c r="AD345" s="13"/>
      <c r="AE345" s="16"/>
    </row>
    <row r="346" spans="1:31" ht="12.75" customHeight="1">
      <c r="A346" s="78">
        <f t="shared" si="65"/>
        <v>0</v>
      </c>
      <c r="B346" s="79" t="s">
        <v>696</v>
      </c>
      <c r="C346" s="79" t="s">
        <v>588</v>
      </c>
      <c r="D346" s="80">
        <v>4</v>
      </c>
      <c r="E346" s="79" t="s">
        <v>75</v>
      </c>
      <c r="F346" s="79" t="s">
        <v>86</v>
      </c>
      <c r="G346" s="79" t="s">
        <v>87</v>
      </c>
      <c r="H346" s="81">
        <v>10</v>
      </c>
      <c r="I346" s="82" t="s">
        <v>697</v>
      </c>
      <c r="J346" s="83"/>
      <c r="K346" s="84">
        <v>134</v>
      </c>
      <c r="L346" s="85">
        <f t="shared" si="66"/>
        <v>0</v>
      </c>
      <c r="M346" s="86"/>
      <c r="N346" s="87"/>
      <c r="O346" s="88"/>
      <c r="P346" s="89"/>
      <c r="Q346" s="90"/>
      <c r="R346" s="91"/>
      <c r="S346" s="92"/>
      <c r="T346" s="93"/>
      <c r="U346" s="94"/>
      <c r="V346" s="85">
        <f t="shared" si="67"/>
        <v>0</v>
      </c>
      <c r="W346" s="95">
        <f t="shared" si="68"/>
        <v>0</v>
      </c>
      <c r="X346" s="123">
        <v>5.85</v>
      </c>
      <c r="Y346" s="124">
        <f t="shared" si="69"/>
        <v>0</v>
      </c>
      <c r="Z346" s="66"/>
      <c r="AA346" s="13"/>
      <c r="AB346" s="13"/>
      <c r="AC346" s="13"/>
      <c r="AD346" s="13"/>
      <c r="AE346" s="16"/>
    </row>
    <row r="347" spans="1:31" ht="12.75" customHeight="1">
      <c r="A347" s="266"/>
      <c r="B347" s="262" t="s">
        <v>698</v>
      </c>
      <c r="C347" s="267"/>
      <c r="D347" s="263">
        <v>4</v>
      </c>
      <c r="E347" s="262" t="s">
        <v>75</v>
      </c>
      <c r="F347" s="262" t="s">
        <v>86</v>
      </c>
      <c r="G347" s="262" t="s">
        <v>87</v>
      </c>
      <c r="H347" s="264">
        <v>10</v>
      </c>
      <c r="I347" s="265" t="s">
        <v>699</v>
      </c>
      <c r="J347" s="83"/>
      <c r="K347" s="84">
        <v>156</v>
      </c>
      <c r="L347" s="85">
        <f t="shared" si="66"/>
        <v>0</v>
      </c>
      <c r="M347" s="86"/>
      <c r="N347" s="87"/>
      <c r="O347" s="88"/>
      <c r="P347" s="89"/>
      <c r="Q347" s="90"/>
      <c r="R347" s="91"/>
      <c r="S347" s="92"/>
      <c r="T347" s="93"/>
      <c r="U347" s="94"/>
      <c r="V347" s="85">
        <f t="shared" si="67"/>
        <v>0</v>
      </c>
      <c r="W347" s="95">
        <f t="shared" si="68"/>
        <v>0</v>
      </c>
      <c r="X347" s="96">
        <v>7.05</v>
      </c>
      <c r="Y347" s="97">
        <f t="shared" si="69"/>
        <v>0</v>
      </c>
      <c r="Z347" s="66"/>
      <c r="AA347" s="13"/>
      <c r="AB347" s="13"/>
      <c r="AC347" s="13"/>
      <c r="AD347" s="13"/>
      <c r="AE347" s="16"/>
    </row>
    <row r="348" spans="1:31" ht="12" customHeight="1">
      <c r="A348" s="67">
        <f t="shared" ref="A348:A358" si="70">U348*K348</f>
        <v>0</v>
      </c>
      <c r="B348" s="102"/>
      <c r="C348" s="103"/>
      <c r="D348" s="103"/>
      <c r="E348" s="103"/>
      <c r="F348" s="103"/>
      <c r="G348" s="103"/>
      <c r="H348" s="104"/>
      <c r="I348" s="104"/>
      <c r="J348" s="105"/>
      <c r="K348" s="106"/>
      <c r="L348" s="107"/>
      <c r="M348" s="108"/>
      <c r="N348" s="108"/>
      <c r="O348" s="109"/>
      <c r="P348" s="108"/>
      <c r="Q348" s="108"/>
      <c r="R348" s="108"/>
      <c r="S348" s="108"/>
      <c r="T348" s="108"/>
      <c r="U348" s="109"/>
      <c r="V348" s="107"/>
      <c r="W348" s="110"/>
      <c r="X348" s="111"/>
      <c r="Y348" s="112"/>
      <c r="Z348" s="66"/>
      <c r="AA348" s="13"/>
      <c r="AB348" s="13"/>
      <c r="AC348" s="13"/>
      <c r="AD348" s="13"/>
      <c r="AE348" s="16"/>
    </row>
    <row r="349" spans="1:31" ht="12.75" customHeight="1">
      <c r="A349" s="78">
        <f t="shared" si="70"/>
        <v>0</v>
      </c>
      <c r="B349" s="79" t="s">
        <v>700</v>
      </c>
      <c r="C349" s="79" t="s">
        <v>588</v>
      </c>
      <c r="D349" s="80">
        <v>3</v>
      </c>
      <c r="E349" s="79" t="s">
        <v>75</v>
      </c>
      <c r="F349" s="79" t="s">
        <v>86</v>
      </c>
      <c r="G349" s="79" t="s">
        <v>87</v>
      </c>
      <c r="H349" s="81">
        <v>10</v>
      </c>
      <c r="I349" s="82" t="s">
        <v>701</v>
      </c>
      <c r="J349" s="83"/>
      <c r="K349" s="84">
        <v>117</v>
      </c>
      <c r="L349" s="85">
        <f t="shared" ref="L349:L354" si="71">SUM(M349:U349)</f>
        <v>0</v>
      </c>
      <c r="M349" s="86"/>
      <c r="N349" s="87"/>
      <c r="O349" s="88"/>
      <c r="P349" s="89"/>
      <c r="Q349" s="90"/>
      <c r="R349" s="91"/>
      <c r="S349" s="92"/>
      <c r="T349" s="93"/>
      <c r="U349" s="94"/>
      <c r="V349" s="85">
        <f t="shared" ref="V349:V354" si="72">L349*H349</f>
        <v>0</v>
      </c>
      <c r="W349" s="95">
        <f t="shared" ref="W349:W354" si="73">L349*K349</f>
        <v>0</v>
      </c>
      <c r="X349" s="117">
        <v>4.95</v>
      </c>
      <c r="Y349" s="118">
        <f t="shared" ref="Y349:Y354" si="74">X349*L349</f>
        <v>0</v>
      </c>
      <c r="Z349" s="66"/>
      <c r="AA349" s="13"/>
      <c r="AB349" s="13"/>
      <c r="AC349" s="13"/>
      <c r="AD349" s="13"/>
      <c r="AE349" s="16"/>
    </row>
    <row r="350" spans="1:31" ht="12.75" customHeight="1">
      <c r="A350" s="78">
        <f t="shared" si="70"/>
        <v>0</v>
      </c>
      <c r="B350" s="79" t="s">
        <v>702</v>
      </c>
      <c r="C350" s="79" t="s">
        <v>588</v>
      </c>
      <c r="D350" s="80">
        <v>3</v>
      </c>
      <c r="E350" s="79" t="s">
        <v>75</v>
      </c>
      <c r="F350" s="79" t="s">
        <v>158</v>
      </c>
      <c r="G350" s="79" t="s">
        <v>107</v>
      </c>
      <c r="H350" s="81">
        <v>10</v>
      </c>
      <c r="I350" s="82" t="s">
        <v>703</v>
      </c>
      <c r="J350" s="83"/>
      <c r="K350" s="84">
        <v>89</v>
      </c>
      <c r="L350" s="85">
        <f t="shared" si="71"/>
        <v>0</v>
      </c>
      <c r="M350" s="86"/>
      <c r="N350" s="87"/>
      <c r="O350" s="88"/>
      <c r="P350" s="89"/>
      <c r="Q350" s="90"/>
      <c r="R350" s="91"/>
      <c r="S350" s="92"/>
      <c r="T350" s="93"/>
      <c r="U350" s="94"/>
      <c r="V350" s="85">
        <f t="shared" si="72"/>
        <v>0</v>
      </c>
      <c r="W350" s="95">
        <f t="shared" si="73"/>
        <v>0</v>
      </c>
      <c r="X350" s="123">
        <v>3.13</v>
      </c>
      <c r="Y350" s="124">
        <f t="shared" si="74"/>
        <v>0</v>
      </c>
      <c r="Z350" s="66"/>
      <c r="AA350" s="13"/>
      <c r="AB350" s="13"/>
      <c r="AC350" s="13"/>
      <c r="AD350" s="13"/>
      <c r="AE350" s="16"/>
    </row>
    <row r="351" spans="1:31" ht="12.75" customHeight="1">
      <c r="A351" s="78">
        <f t="shared" si="70"/>
        <v>0</v>
      </c>
      <c r="B351" s="79" t="s">
        <v>704</v>
      </c>
      <c r="C351" s="79" t="s">
        <v>588</v>
      </c>
      <c r="D351" s="80">
        <v>3</v>
      </c>
      <c r="E351" s="79" t="s">
        <v>75</v>
      </c>
      <c r="F351" s="79" t="s">
        <v>158</v>
      </c>
      <c r="G351" s="79" t="s">
        <v>107</v>
      </c>
      <c r="H351" s="81">
        <v>10</v>
      </c>
      <c r="I351" s="82" t="s">
        <v>705</v>
      </c>
      <c r="J351" s="83"/>
      <c r="K351" s="84">
        <v>89</v>
      </c>
      <c r="L351" s="85">
        <f t="shared" si="71"/>
        <v>0</v>
      </c>
      <c r="M351" s="86"/>
      <c r="N351" s="87"/>
      <c r="O351" s="88"/>
      <c r="P351" s="89"/>
      <c r="Q351" s="90"/>
      <c r="R351" s="91"/>
      <c r="S351" s="92"/>
      <c r="T351" s="93"/>
      <c r="U351" s="94"/>
      <c r="V351" s="85">
        <f t="shared" si="72"/>
        <v>0</v>
      </c>
      <c r="W351" s="95">
        <f t="shared" si="73"/>
        <v>0</v>
      </c>
      <c r="X351" s="123">
        <v>3.01</v>
      </c>
      <c r="Y351" s="124">
        <f t="shared" si="74"/>
        <v>0</v>
      </c>
      <c r="Z351" s="66"/>
      <c r="AA351" s="13"/>
      <c r="AB351" s="13"/>
      <c r="AC351" s="13"/>
      <c r="AD351" s="13"/>
      <c r="AE351" s="16"/>
    </row>
    <row r="352" spans="1:31" ht="12.75" customHeight="1">
      <c r="A352" s="78">
        <f t="shared" si="70"/>
        <v>0</v>
      </c>
      <c r="B352" s="79" t="s">
        <v>706</v>
      </c>
      <c r="C352" s="79" t="s">
        <v>588</v>
      </c>
      <c r="D352" s="80">
        <v>3</v>
      </c>
      <c r="E352" s="79" t="s">
        <v>75</v>
      </c>
      <c r="F352" s="79" t="s">
        <v>130</v>
      </c>
      <c r="G352" s="79" t="s">
        <v>87</v>
      </c>
      <c r="H352" s="81">
        <v>20</v>
      </c>
      <c r="I352" s="82" t="s">
        <v>707</v>
      </c>
      <c r="J352" s="83"/>
      <c r="K352" s="84">
        <v>178</v>
      </c>
      <c r="L352" s="85">
        <f t="shared" si="71"/>
        <v>0</v>
      </c>
      <c r="M352" s="86"/>
      <c r="N352" s="87"/>
      <c r="O352" s="88"/>
      <c r="P352" s="89"/>
      <c r="Q352" s="90"/>
      <c r="R352" s="91"/>
      <c r="S352" s="92"/>
      <c r="T352" s="93"/>
      <c r="U352" s="94"/>
      <c r="V352" s="85">
        <f t="shared" si="72"/>
        <v>0</v>
      </c>
      <c r="W352" s="95">
        <f t="shared" si="73"/>
        <v>0</v>
      </c>
      <c r="X352" s="123">
        <v>6.78</v>
      </c>
      <c r="Y352" s="124">
        <f t="shared" si="74"/>
        <v>0</v>
      </c>
      <c r="Z352" s="66"/>
      <c r="AA352" s="13"/>
      <c r="AB352" s="13"/>
      <c r="AC352" s="13"/>
      <c r="AD352" s="13"/>
      <c r="AE352" s="16"/>
    </row>
    <row r="353" spans="1:31" ht="12.75" customHeight="1">
      <c r="A353" s="78">
        <f t="shared" si="70"/>
        <v>0</v>
      </c>
      <c r="B353" s="79" t="s">
        <v>708</v>
      </c>
      <c r="C353" s="79" t="s">
        <v>588</v>
      </c>
      <c r="D353" s="80">
        <v>3</v>
      </c>
      <c r="E353" s="79" t="s">
        <v>75</v>
      </c>
      <c r="F353" s="79" t="s">
        <v>120</v>
      </c>
      <c r="G353" s="79" t="s">
        <v>87</v>
      </c>
      <c r="H353" s="81">
        <v>10</v>
      </c>
      <c r="I353" s="82" t="s">
        <v>709</v>
      </c>
      <c r="J353" s="83"/>
      <c r="K353" s="84">
        <v>134</v>
      </c>
      <c r="L353" s="85">
        <f t="shared" si="71"/>
        <v>0</v>
      </c>
      <c r="M353" s="86"/>
      <c r="N353" s="87"/>
      <c r="O353" s="88"/>
      <c r="P353" s="89"/>
      <c r="Q353" s="90"/>
      <c r="R353" s="91"/>
      <c r="S353" s="92"/>
      <c r="T353" s="93"/>
      <c r="U353" s="94"/>
      <c r="V353" s="85">
        <f t="shared" si="72"/>
        <v>0</v>
      </c>
      <c r="W353" s="95">
        <f t="shared" si="73"/>
        <v>0</v>
      </c>
      <c r="X353" s="123">
        <v>5.34</v>
      </c>
      <c r="Y353" s="124">
        <f t="shared" si="74"/>
        <v>0</v>
      </c>
      <c r="Z353" s="66"/>
      <c r="AA353" s="13"/>
      <c r="AB353" s="13"/>
      <c r="AC353" s="13"/>
      <c r="AD353" s="13"/>
      <c r="AE353" s="16"/>
    </row>
    <row r="354" spans="1:31" ht="12.75" customHeight="1">
      <c r="A354" s="78">
        <f t="shared" si="70"/>
        <v>0</v>
      </c>
      <c r="B354" s="79" t="s">
        <v>710</v>
      </c>
      <c r="C354" s="79" t="s">
        <v>588</v>
      </c>
      <c r="D354" s="80">
        <v>3</v>
      </c>
      <c r="E354" s="79" t="s">
        <v>75</v>
      </c>
      <c r="F354" s="79" t="s">
        <v>78</v>
      </c>
      <c r="G354" s="79" t="s">
        <v>87</v>
      </c>
      <c r="H354" s="81">
        <v>10</v>
      </c>
      <c r="I354" s="82" t="s">
        <v>711</v>
      </c>
      <c r="J354" s="83"/>
      <c r="K354" s="84">
        <v>139</v>
      </c>
      <c r="L354" s="85">
        <f t="shared" si="71"/>
        <v>0</v>
      </c>
      <c r="M354" s="86"/>
      <c r="N354" s="87"/>
      <c r="O354" s="88"/>
      <c r="P354" s="89"/>
      <c r="Q354" s="90"/>
      <c r="R354" s="91"/>
      <c r="S354" s="92"/>
      <c r="T354" s="93"/>
      <c r="U354" s="94"/>
      <c r="V354" s="85">
        <f t="shared" si="72"/>
        <v>0</v>
      </c>
      <c r="W354" s="95">
        <f t="shared" si="73"/>
        <v>0</v>
      </c>
      <c r="X354" s="96">
        <v>5.88</v>
      </c>
      <c r="Y354" s="97">
        <f t="shared" si="74"/>
        <v>0</v>
      </c>
      <c r="Z354" s="66"/>
      <c r="AA354" s="13"/>
      <c r="AB354" s="13"/>
      <c r="AC354" s="13"/>
      <c r="AD354" s="13"/>
      <c r="AE354" s="16"/>
    </row>
    <row r="355" spans="1:31" ht="12" customHeight="1">
      <c r="A355" s="67">
        <f t="shared" si="70"/>
        <v>0</v>
      </c>
      <c r="B355" s="102"/>
      <c r="C355" s="103"/>
      <c r="D355" s="103"/>
      <c r="E355" s="103"/>
      <c r="F355" s="103"/>
      <c r="G355" s="103"/>
      <c r="H355" s="104"/>
      <c r="I355" s="104"/>
      <c r="J355" s="105"/>
      <c r="K355" s="106"/>
      <c r="L355" s="107"/>
      <c r="M355" s="108"/>
      <c r="N355" s="108"/>
      <c r="O355" s="109"/>
      <c r="P355" s="108"/>
      <c r="Q355" s="108"/>
      <c r="R355" s="108"/>
      <c r="S355" s="108"/>
      <c r="T355" s="108"/>
      <c r="U355" s="109"/>
      <c r="V355" s="107"/>
      <c r="W355" s="110"/>
      <c r="X355" s="111"/>
      <c r="Y355" s="112"/>
      <c r="Z355" s="66"/>
      <c r="AA355" s="13"/>
      <c r="AB355" s="13"/>
      <c r="AC355" s="13"/>
      <c r="AD355" s="13"/>
      <c r="AE355" s="16"/>
    </row>
    <row r="356" spans="1:31" ht="12.75" customHeight="1">
      <c r="A356" s="78">
        <f t="shared" si="70"/>
        <v>0</v>
      </c>
      <c r="B356" s="79" t="s">
        <v>712</v>
      </c>
      <c r="C356" s="79" t="s">
        <v>588</v>
      </c>
      <c r="D356" s="80">
        <v>2</v>
      </c>
      <c r="E356" s="79" t="s">
        <v>75</v>
      </c>
      <c r="F356" s="79" t="s">
        <v>158</v>
      </c>
      <c r="G356" s="79" t="s">
        <v>79</v>
      </c>
      <c r="H356" s="81">
        <v>20</v>
      </c>
      <c r="I356" s="82" t="s">
        <v>713</v>
      </c>
      <c r="J356" s="83"/>
      <c r="K356" s="84">
        <v>123</v>
      </c>
      <c r="L356" s="85">
        <f>SUM(M356:U356)</f>
        <v>0</v>
      </c>
      <c r="M356" s="86"/>
      <c r="N356" s="87"/>
      <c r="O356" s="88"/>
      <c r="P356" s="89"/>
      <c r="Q356" s="90"/>
      <c r="R356" s="91"/>
      <c r="S356" s="92"/>
      <c r="T356" s="93"/>
      <c r="U356" s="94"/>
      <c r="V356" s="85">
        <f>L356*H356</f>
        <v>0</v>
      </c>
      <c r="W356" s="95">
        <f>L356*K356</f>
        <v>0</v>
      </c>
      <c r="X356" s="117">
        <v>3.74</v>
      </c>
      <c r="Y356" s="118">
        <f>X356*L356</f>
        <v>0</v>
      </c>
      <c r="Z356" s="66"/>
      <c r="AA356" s="13"/>
      <c r="AB356" s="13"/>
      <c r="AC356" s="13"/>
      <c r="AD356" s="13"/>
      <c r="AE356" s="16"/>
    </row>
    <row r="357" spans="1:31" ht="12.75" customHeight="1">
      <c r="A357" s="78">
        <f t="shared" si="70"/>
        <v>0</v>
      </c>
      <c r="B357" s="79" t="s">
        <v>714</v>
      </c>
      <c r="C357" s="79" t="s">
        <v>588</v>
      </c>
      <c r="D357" s="80">
        <v>2</v>
      </c>
      <c r="E357" s="79" t="s">
        <v>75</v>
      </c>
      <c r="F357" s="79" t="s">
        <v>158</v>
      </c>
      <c r="G357" s="79" t="s">
        <v>87</v>
      </c>
      <c r="H357" s="81">
        <v>20</v>
      </c>
      <c r="I357" s="82" t="s">
        <v>715</v>
      </c>
      <c r="J357" s="83"/>
      <c r="K357" s="84">
        <v>162</v>
      </c>
      <c r="L357" s="85">
        <f>SUM(M357:U357)</f>
        <v>0</v>
      </c>
      <c r="M357" s="86"/>
      <c r="N357" s="87"/>
      <c r="O357" s="88"/>
      <c r="P357" s="89"/>
      <c r="Q357" s="90"/>
      <c r="R357" s="91"/>
      <c r="S357" s="92"/>
      <c r="T357" s="93"/>
      <c r="U357" s="94"/>
      <c r="V357" s="85">
        <f>L357*H357</f>
        <v>0</v>
      </c>
      <c r="W357" s="95">
        <f>L357*K357</f>
        <v>0</v>
      </c>
      <c r="X357" s="123">
        <v>7.13</v>
      </c>
      <c r="Y357" s="124">
        <f>X357*L357</f>
        <v>0</v>
      </c>
      <c r="Z357" s="66"/>
      <c r="AA357" s="13"/>
      <c r="AB357" s="13"/>
      <c r="AC357" s="13"/>
      <c r="AD357" s="13"/>
      <c r="AE357" s="16"/>
    </row>
    <row r="358" spans="1:31" ht="12.75" customHeight="1">
      <c r="A358" s="78">
        <f t="shared" si="70"/>
        <v>0</v>
      </c>
      <c r="B358" s="79" t="s">
        <v>716</v>
      </c>
      <c r="C358" s="79" t="s">
        <v>588</v>
      </c>
      <c r="D358" s="80">
        <v>2</v>
      </c>
      <c r="E358" s="79" t="s">
        <v>75</v>
      </c>
      <c r="F358" s="79" t="s">
        <v>158</v>
      </c>
      <c r="G358" s="79" t="s">
        <v>87</v>
      </c>
      <c r="H358" s="81">
        <v>20</v>
      </c>
      <c r="I358" s="82" t="s">
        <v>717</v>
      </c>
      <c r="J358" s="83"/>
      <c r="K358" s="84">
        <v>167</v>
      </c>
      <c r="L358" s="85">
        <f>SUM(M358:U358)</f>
        <v>0</v>
      </c>
      <c r="M358" s="86"/>
      <c r="N358" s="87"/>
      <c r="O358" s="88"/>
      <c r="P358" s="89"/>
      <c r="Q358" s="90"/>
      <c r="R358" s="91"/>
      <c r="S358" s="92"/>
      <c r="T358" s="93"/>
      <c r="U358" s="94"/>
      <c r="V358" s="85">
        <f>L358*H358</f>
        <v>0</v>
      </c>
      <c r="W358" s="95">
        <f>L358*K358</f>
        <v>0</v>
      </c>
      <c r="X358" s="123">
        <v>7.13</v>
      </c>
      <c r="Y358" s="124">
        <f>X358*L358</f>
        <v>0</v>
      </c>
      <c r="Z358" s="66"/>
      <c r="AA358" s="13"/>
      <c r="AB358" s="13"/>
      <c r="AC358" s="13"/>
      <c r="AD358" s="13"/>
      <c r="AE358" s="16"/>
    </row>
    <row r="359" spans="1:31" ht="12.75" customHeight="1">
      <c r="A359" s="266"/>
      <c r="B359" s="262" t="s">
        <v>718</v>
      </c>
      <c r="C359" s="262" t="s">
        <v>588</v>
      </c>
      <c r="D359" s="263">
        <v>2</v>
      </c>
      <c r="E359" s="262" t="s">
        <v>75</v>
      </c>
      <c r="F359" s="262" t="s">
        <v>158</v>
      </c>
      <c r="G359" s="262" t="s">
        <v>87</v>
      </c>
      <c r="H359" s="264">
        <v>20</v>
      </c>
      <c r="I359" s="265" t="s">
        <v>719</v>
      </c>
      <c r="J359" s="83"/>
      <c r="K359" s="84">
        <v>134</v>
      </c>
      <c r="L359" s="85">
        <f>SUM(M359:U359)</f>
        <v>0</v>
      </c>
      <c r="M359" s="86"/>
      <c r="N359" s="87"/>
      <c r="O359" s="88"/>
      <c r="P359" s="89"/>
      <c r="Q359" s="90"/>
      <c r="R359" s="91"/>
      <c r="S359" s="92"/>
      <c r="T359" s="93"/>
      <c r="U359" s="94"/>
      <c r="V359" s="85">
        <f>L359*H359</f>
        <v>0</v>
      </c>
      <c r="W359" s="95">
        <f>L359*K359</f>
        <v>0</v>
      </c>
      <c r="X359" s="123">
        <v>6.16</v>
      </c>
      <c r="Y359" s="124">
        <f>X359*L359</f>
        <v>0</v>
      </c>
      <c r="Z359" s="66"/>
      <c r="AA359" s="13"/>
      <c r="AB359" s="13"/>
      <c r="AC359" s="13"/>
      <c r="AD359" s="13"/>
      <c r="AE359" s="16"/>
    </row>
    <row r="360" spans="1:31" ht="12.75" customHeight="1">
      <c r="A360" s="266"/>
      <c r="B360" s="262" t="s">
        <v>720</v>
      </c>
      <c r="C360" s="262" t="s">
        <v>588</v>
      </c>
      <c r="D360" s="263">
        <v>2</v>
      </c>
      <c r="E360" s="262" t="s">
        <v>75</v>
      </c>
      <c r="F360" s="262" t="s">
        <v>158</v>
      </c>
      <c r="G360" s="262" t="s">
        <v>87</v>
      </c>
      <c r="H360" s="264">
        <v>20</v>
      </c>
      <c r="I360" s="265" t="s">
        <v>721</v>
      </c>
      <c r="J360" s="83"/>
      <c r="K360" s="84">
        <v>134</v>
      </c>
      <c r="L360" s="85">
        <f>SUM(M360:U360)</f>
        <v>0</v>
      </c>
      <c r="M360" s="86"/>
      <c r="N360" s="87"/>
      <c r="O360" s="88"/>
      <c r="P360" s="89"/>
      <c r="Q360" s="90"/>
      <c r="R360" s="91"/>
      <c r="S360" s="92"/>
      <c r="T360" s="93"/>
      <c r="U360" s="94"/>
      <c r="V360" s="85">
        <f>L360*H360</f>
        <v>0</v>
      </c>
      <c r="W360" s="95">
        <f>L360*K360</f>
        <v>0</v>
      </c>
      <c r="X360" s="96">
        <v>6.07</v>
      </c>
      <c r="Y360" s="97">
        <f>X360*L360</f>
        <v>0</v>
      </c>
      <c r="Z360" s="66"/>
      <c r="AA360" s="13"/>
      <c r="AB360" s="13"/>
      <c r="AC360" s="13"/>
      <c r="AD360" s="13"/>
      <c r="AE360" s="16"/>
    </row>
    <row r="361" spans="1:31" ht="12" customHeight="1">
      <c r="A361" s="67">
        <f t="shared" ref="A361:A392" si="75">U361*K361</f>
        <v>0</v>
      </c>
      <c r="B361" s="102"/>
      <c r="C361" s="103"/>
      <c r="D361" s="103"/>
      <c r="E361" s="103"/>
      <c r="F361" s="103"/>
      <c r="G361" s="103"/>
      <c r="H361" s="104"/>
      <c r="I361" s="104"/>
      <c r="J361" s="105"/>
      <c r="K361" s="106"/>
      <c r="L361" s="107"/>
      <c r="M361" s="108"/>
      <c r="N361" s="108"/>
      <c r="O361" s="109"/>
      <c r="P361" s="108"/>
      <c r="Q361" s="108"/>
      <c r="R361" s="108"/>
      <c r="S361" s="108"/>
      <c r="T361" s="108"/>
      <c r="U361" s="109"/>
      <c r="V361" s="107"/>
      <c r="W361" s="110"/>
      <c r="X361" s="111"/>
      <c r="Y361" s="112"/>
      <c r="Z361" s="66"/>
      <c r="AA361" s="13"/>
      <c r="AB361" s="13"/>
      <c r="AC361" s="13"/>
      <c r="AD361" s="13"/>
      <c r="AE361" s="16"/>
    </row>
    <row r="362" spans="1:31" ht="12.75" customHeight="1">
      <c r="A362" s="78">
        <f t="shared" si="75"/>
        <v>0</v>
      </c>
      <c r="B362" s="79" t="s">
        <v>722</v>
      </c>
      <c r="C362" s="79" t="s">
        <v>588</v>
      </c>
      <c r="D362" s="80">
        <v>1</v>
      </c>
      <c r="E362" s="79" t="s">
        <v>75</v>
      </c>
      <c r="F362" s="79" t="s">
        <v>177</v>
      </c>
      <c r="G362" s="79" t="s">
        <v>87</v>
      </c>
      <c r="H362" s="81">
        <v>4</v>
      </c>
      <c r="I362" s="82" t="s">
        <v>723</v>
      </c>
      <c r="J362" s="83"/>
      <c r="K362" s="84">
        <v>73</v>
      </c>
      <c r="L362" s="85">
        <f>SUM(M362:U362)</f>
        <v>0</v>
      </c>
      <c r="M362" s="86"/>
      <c r="N362" s="87"/>
      <c r="O362" s="88"/>
      <c r="P362" s="89"/>
      <c r="Q362" s="90"/>
      <c r="R362" s="91"/>
      <c r="S362" s="92"/>
      <c r="T362" s="93"/>
      <c r="U362" s="94"/>
      <c r="V362" s="85">
        <f>L362*H362</f>
        <v>0</v>
      </c>
      <c r="W362" s="95">
        <f>L362*K362</f>
        <v>0</v>
      </c>
      <c r="X362" s="117">
        <v>2.85</v>
      </c>
      <c r="Y362" s="118">
        <f>X362*L362</f>
        <v>0</v>
      </c>
      <c r="Z362" s="66"/>
      <c r="AA362" s="13"/>
      <c r="AB362" s="13"/>
      <c r="AC362" s="13"/>
      <c r="AD362" s="13"/>
      <c r="AE362" s="16"/>
    </row>
    <row r="363" spans="1:31" ht="12.75" customHeight="1">
      <c r="A363" s="78">
        <f t="shared" si="75"/>
        <v>0</v>
      </c>
      <c r="B363" s="262" t="s">
        <v>724</v>
      </c>
      <c r="C363" s="262" t="s">
        <v>588</v>
      </c>
      <c r="D363" s="263">
        <v>1</v>
      </c>
      <c r="E363" s="262" t="s">
        <v>75</v>
      </c>
      <c r="F363" s="262" t="s">
        <v>177</v>
      </c>
      <c r="G363" s="262" t="s">
        <v>87</v>
      </c>
      <c r="H363" s="264">
        <v>10</v>
      </c>
      <c r="I363" s="265" t="s">
        <v>725</v>
      </c>
      <c r="J363" s="83"/>
      <c r="K363" s="84">
        <v>78</v>
      </c>
      <c r="L363" s="85">
        <f>SUM(M363:U363)</f>
        <v>0</v>
      </c>
      <c r="M363" s="86"/>
      <c r="N363" s="87"/>
      <c r="O363" s="88"/>
      <c r="P363" s="89"/>
      <c r="Q363" s="90"/>
      <c r="R363" s="91"/>
      <c r="S363" s="92"/>
      <c r="T363" s="93"/>
      <c r="U363" s="94"/>
      <c r="V363" s="85">
        <f>L363*H363</f>
        <v>0</v>
      </c>
      <c r="W363" s="95">
        <f>L363*K363</f>
        <v>0</v>
      </c>
      <c r="X363" s="123">
        <v>2.15</v>
      </c>
      <c r="Y363" s="124">
        <f>X363*L363</f>
        <v>0</v>
      </c>
      <c r="Z363" s="66"/>
      <c r="AA363" s="13"/>
      <c r="AB363" s="13"/>
      <c r="AC363" s="13"/>
      <c r="AD363" s="13"/>
      <c r="AE363" s="16"/>
    </row>
    <row r="364" spans="1:31" ht="12.75" customHeight="1">
      <c r="A364" s="67">
        <f t="shared" si="75"/>
        <v>0</v>
      </c>
      <c r="B364" s="68" t="s">
        <v>726</v>
      </c>
      <c r="C364" s="68" t="str">
        <f>B364</f>
        <v>Kilter - Teagan</v>
      </c>
      <c r="D364" s="69"/>
      <c r="E364" s="68" t="s">
        <v>75</v>
      </c>
      <c r="F364" s="69"/>
      <c r="G364" s="69"/>
      <c r="H364" s="69"/>
      <c r="I364" s="69"/>
      <c r="J364" s="69"/>
      <c r="K364" s="20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210"/>
      <c r="X364" s="72"/>
      <c r="Y364" s="73"/>
      <c r="Z364" s="66"/>
      <c r="AA364" s="13"/>
      <c r="AB364" s="13"/>
      <c r="AC364" s="13"/>
      <c r="AD364" s="13"/>
      <c r="AE364" s="16"/>
    </row>
    <row r="365" spans="1:31" ht="12.75" customHeight="1">
      <c r="A365" s="78">
        <f t="shared" si="75"/>
        <v>0</v>
      </c>
      <c r="B365" s="79" t="s">
        <v>727</v>
      </c>
      <c r="C365" s="79" t="s">
        <v>728</v>
      </c>
      <c r="D365" s="80">
        <v>8</v>
      </c>
      <c r="E365" s="79" t="s">
        <v>75</v>
      </c>
      <c r="F365" s="79" t="s">
        <v>201</v>
      </c>
      <c r="G365" s="79" t="s">
        <v>79</v>
      </c>
      <c r="H365" s="81">
        <v>3</v>
      </c>
      <c r="I365" s="82" t="s">
        <v>729</v>
      </c>
      <c r="J365" s="83"/>
      <c r="K365" s="84">
        <v>406</v>
      </c>
      <c r="L365" s="85">
        <f>SUM(M365:U365)</f>
        <v>0</v>
      </c>
      <c r="M365" s="86"/>
      <c r="N365" s="87"/>
      <c r="O365" s="88"/>
      <c r="P365" s="89"/>
      <c r="Q365" s="90"/>
      <c r="R365" s="91"/>
      <c r="S365" s="92"/>
      <c r="T365" s="93"/>
      <c r="U365" s="94"/>
      <c r="V365" s="85">
        <f>L365*H365</f>
        <v>0</v>
      </c>
      <c r="W365" s="95">
        <f>L365*K365</f>
        <v>0</v>
      </c>
      <c r="X365" s="123">
        <v>28.14</v>
      </c>
      <c r="Y365" s="124">
        <f>X365*L365</f>
        <v>0</v>
      </c>
      <c r="Z365" s="66"/>
      <c r="AA365" s="13"/>
      <c r="AB365" s="13"/>
      <c r="AC365" s="13"/>
      <c r="AD365" s="13"/>
      <c r="AE365" s="16"/>
    </row>
    <row r="366" spans="1:31" ht="12.75" customHeight="1">
      <c r="A366" s="78">
        <f t="shared" si="75"/>
        <v>0</v>
      </c>
      <c r="B366" s="237" t="s">
        <v>730</v>
      </c>
      <c r="C366" s="237" t="s">
        <v>728</v>
      </c>
      <c r="D366" s="238">
        <v>8</v>
      </c>
      <c r="E366" s="237" t="s">
        <v>75</v>
      </c>
      <c r="F366" s="237" t="s">
        <v>201</v>
      </c>
      <c r="G366" s="237" t="s">
        <v>79</v>
      </c>
      <c r="H366" s="239">
        <v>1</v>
      </c>
      <c r="I366" s="240" t="s">
        <v>731</v>
      </c>
      <c r="J366" s="241"/>
      <c r="K366" s="242">
        <v>139</v>
      </c>
      <c r="L366" s="243">
        <f>SUM(M366:U366)</f>
        <v>0</v>
      </c>
      <c r="M366" s="244"/>
      <c r="N366" s="244"/>
      <c r="O366" s="245"/>
      <c r="P366" s="244"/>
      <c r="Q366" s="244"/>
      <c r="R366" s="244"/>
      <c r="S366" s="244"/>
      <c r="T366" s="244"/>
      <c r="U366" s="244"/>
      <c r="V366" s="243">
        <f>L366*H366</f>
        <v>0</v>
      </c>
      <c r="W366" s="95">
        <f>L366*K366</f>
        <v>0</v>
      </c>
      <c r="X366" s="246">
        <v>8.44</v>
      </c>
      <c r="Y366" s="247">
        <f>X366*L366</f>
        <v>0</v>
      </c>
      <c r="Z366" s="66"/>
      <c r="AA366" s="13"/>
      <c r="AB366" s="13"/>
      <c r="AC366" s="13"/>
      <c r="AD366" s="13"/>
      <c r="AE366" s="16"/>
    </row>
    <row r="367" spans="1:31" ht="12.75" customHeight="1">
      <c r="A367" s="78">
        <f t="shared" si="75"/>
        <v>0</v>
      </c>
      <c r="B367" s="237" t="s">
        <v>732</v>
      </c>
      <c r="C367" s="237" t="s">
        <v>728</v>
      </c>
      <c r="D367" s="238">
        <v>8</v>
      </c>
      <c r="E367" s="237" t="s">
        <v>75</v>
      </c>
      <c r="F367" s="237" t="s">
        <v>201</v>
      </c>
      <c r="G367" s="237" t="s">
        <v>79</v>
      </c>
      <c r="H367" s="239">
        <v>1</v>
      </c>
      <c r="I367" s="240" t="s">
        <v>733</v>
      </c>
      <c r="J367" s="241"/>
      <c r="K367" s="242">
        <v>145</v>
      </c>
      <c r="L367" s="243">
        <f>SUM(M367:U367)</f>
        <v>0</v>
      </c>
      <c r="M367" s="244"/>
      <c r="N367" s="244"/>
      <c r="O367" s="245"/>
      <c r="P367" s="244"/>
      <c r="Q367" s="244"/>
      <c r="R367" s="244"/>
      <c r="S367" s="244"/>
      <c r="T367" s="244"/>
      <c r="U367" s="244"/>
      <c r="V367" s="243">
        <f>L367*H367</f>
        <v>0</v>
      </c>
      <c r="W367" s="95">
        <f>L367*K367</f>
        <v>0</v>
      </c>
      <c r="X367" s="246">
        <v>9.2200000000000006</v>
      </c>
      <c r="Y367" s="247">
        <f>X367*L367</f>
        <v>0</v>
      </c>
      <c r="Z367" s="66"/>
      <c r="AA367" s="13"/>
      <c r="AB367" s="13"/>
      <c r="AC367" s="13"/>
      <c r="AD367" s="13"/>
      <c r="AE367" s="16"/>
    </row>
    <row r="368" spans="1:31" ht="12.75" customHeight="1">
      <c r="A368" s="78">
        <f t="shared" si="75"/>
        <v>0</v>
      </c>
      <c r="B368" s="237" t="s">
        <v>734</v>
      </c>
      <c r="C368" s="237" t="s">
        <v>728</v>
      </c>
      <c r="D368" s="238">
        <v>8</v>
      </c>
      <c r="E368" s="237" t="s">
        <v>75</v>
      </c>
      <c r="F368" s="237" t="s">
        <v>201</v>
      </c>
      <c r="G368" s="237" t="s">
        <v>79</v>
      </c>
      <c r="H368" s="239">
        <v>1</v>
      </c>
      <c r="I368" s="240" t="s">
        <v>735</v>
      </c>
      <c r="J368" s="241"/>
      <c r="K368" s="242">
        <v>162</v>
      </c>
      <c r="L368" s="243">
        <f>SUM(M368:U368)</f>
        <v>0</v>
      </c>
      <c r="M368" s="244"/>
      <c r="N368" s="244"/>
      <c r="O368" s="245"/>
      <c r="P368" s="244"/>
      <c r="Q368" s="244"/>
      <c r="R368" s="244"/>
      <c r="S368" s="244"/>
      <c r="T368" s="244"/>
      <c r="U368" s="244"/>
      <c r="V368" s="243">
        <f>L368*H368</f>
        <v>0</v>
      </c>
      <c r="W368" s="95">
        <f>L368*K368</f>
        <v>0</v>
      </c>
      <c r="X368" s="259">
        <v>10.48</v>
      </c>
      <c r="Y368" s="260">
        <f>X368*L368</f>
        <v>0</v>
      </c>
      <c r="Z368" s="66"/>
      <c r="AA368" s="13"/>
      <c r="AB368" s="13"/>
      <c r="AC368" s="13"/>
      <c r="AD368" s="13"/>
      <c r="AE368" s="16"/>
    </row>
    <row r="369" spans="1:31" ht="12" customHeight="1">
      <c r="A369" s="67">
        <f t="shared" si="75"/>
        <v>0</v>
      </c>
      <c r="B369" s="102"/>
      <c r="C369" s="103"/>
      <c r="D369" s="103"/>
      <c r="E369" s="103"/>
      <c r="F369" s="103"/>
      <c r="G369" s="103"/>
      <c r="H369" s="104"/>
      <c r="I369" s="104"/>
      <c r="J369" s="105"/>
      <c r="K369" s="106"/>
      <c r="L369" s="107"/>
      <c r="M369" s="108"/>
      <c r="N369" s="108"/>
      <c r="O369" s="109"/>
      <c r="P369" s="108"/>
      <c r="Q369" s="108"/>
      <c r="R369" s="108"/>
      <c r="S369" s="108"/>
      <c r="T369" s="108"/>
      <c r="U369" s="109"/>
      <c r="V369" s="107"/>
      <c r="W369" s="110"/>
      <c r="X369" s="111"/>
      <c r="Y369" s="112"/>
      <c r="Z369" s="66"/>
      <c r="AA369" s="13"/>
      <c r="AB369" s="13"/>
      <c r="AC369" s="13"/>
      <c r="AD369" s="13"/>
      <c r="AE369" s="16"/>
    </row>
    <row r="370" spans="1:31" ht="12.75" customHeight="1">
      <c r="A370" s="78">
        <f t="shared" si="75"/>
        <v>0</v>
      </c>
      <c r="B370" s="79" t="s">
        <v>736</v>
      </c>
      <c r="C370" s="79" t="s">
        <v>728</v>
      </c>
      <c r="D370" s="80">
        <v>7</v>
      </c>
      <c r="E370" s="79" t="s">
        <v>75</v>
      </c>
      <c r="F370" s="79" t="s">
        <v>86</v>
      </c>
      <c r="G370" s="79" t="s">
        <v>87</v>
      </c>
      <c r="H370" s="81">
        <v>4</v>
      </c>
      <c r="I370" s="82" t="s">
        <v>737</v>
      </c>
      <c r="J370" s="83"/>
      <c r="K370" s="84">
        <v>278</v>
      </c>
      <c r="L370" s="85">
        <f>SUM(M370:U370)</f>
        <v>0</v>
      </c>
      <c r="M370" s="86"/>
      <c r="N370" s="87"/>
      <c r="O370" s="88"/>
      <c r="P370" s="89"/>
      <c r="Q370" s="90"/>
      <c r="R370" s="91"/>
      <c r="S370" s="92"/>
      <c r="T370" s="93"/>
      <c r="U370" s="94"/>
      <c r="V370" s="85">
        <f>L370*H370</f>
        <v>0</v>
      </c>
      <c r="W370" s="95">
        <f>L370*K370</f>
        <v>0</v>
      </c>
      <c r="X370" s="261">
        <v>18.899999999999999</v>
      </c>
      <c r="Y370" s="112">
        <f>X370*L370</f>
        <v>0</v>
      </c>
      <c r="Z370" s="66"/>
      <c r="AA370" s="13"/>
      <c r="AB370" s="13"/>
      <c r="AC370" s="13"/>
      <c r="AD370" s="13"/>
      <c r="AE370" s="16"/>
    </row>
    <row r="371" spans="1:31" ht="12" customHeight="1">
      <c r="A371" s="67">
        <f t="shared" si="75"/>
        <v>0</v>
      </c>
      <c r="B371" s="102"/>
      <c r="C371" s="103"/>
      <c r="D371" s="103"/>
      <c r="E371" s="103"/>
      <c r="F371" s="103"/>
      <c r="G371" s="103"/>
      <c r="H371" s="104"/>
      <c r="I371" s="104"/>
      <c r="J371" s="105"/>
      <c r="K371" s="106"/>
      <c r="L371" s="107"/>
      <c r="M371" s="108"/>
      <c r="N371" s="108"/>
      <c r="O371" s="109"/>
      <c r="P371" s="108"/>
      <c r="Q371" s="108"/>
      <c r="R371" s="108"/>
      <c r="S371" s="108"/>
      <c r="T371" s="108"/>
      <c r="U371" s="109"/>
      <c r="V371" s="107"/>
      <c r="W371" s="110"/>
      <c r="X371" s="111"/>
      <c r="Y371" s="112"/>
      <c r="Z371" s="66"/>
      <c r="AA371" s="13"/>
      <c r="AB371" s="13"/>
      <c r="AC371" s="13"/>
      <c r="AD371" s="13"/>
      <c r="AE371" s="16"/>
    </row>
    <row r="372" spans="1:31" ht="12.75" customHeight="1">
      <c r="A372" s="78">
        <f t="shared" si="75"/>
        <v>0</v>
      </c>
      <c r="B372" s="79" t="s">
        <v>738</v>
      </c>
      <c r="C372" s="79" t="s">
        <v>728</v>
      </c>
      <c r="D372" s="80">
        <v>5</v>
      </c>
      <c r="E372" s="79" t="s">
        <v>75</v>
      </c>
      <c r="F372" s="79" t="s">
        <v>106</v>
      </c>
      <c r="G372" s="79" t="s">
        <v>79</v>
      </c>
      <c r="H372" s="81">
        <v>5</v>
      </c>
      <c r="I372" s="82" t="s">
        <v>739</v>
      </c>
      <c r="J372" s="83"/>
      <c r="K372" s="84">
        <v>78</v>
      </c>
      <c r="L372" s="85">
        <f>SUM(M372:U372)</f>
        <v>0</v>
      </c>
      <c r="M372" s="86"/>
      <c r="N372" s="87"/>
      <c r="O372" s="88"/>
      <c r="P372" s="89"/>
      <c r="Q372" s="90"/>
      <c r="R372" s="91"/>
      <c r="S372" s="92"/>
      <c r="T372" s="93"/>
      <c r="U372" s="94"/>
      <c r="V372" s="85">
        <f>L372*H372</f>
        <v>0</v>
      </c>
      <c r="W372" s="95">
        <f>L372*K372</f>
        <v>0</v>
      </c>
      <c r="X372" s="117">
        <v>3.4</v>
      </c>
      <c r="Y372" s="118">
        <f>X372*L372</f>
        <v>0</v>
      </c>
      <c r="Z372" s="66"/>
      <c r="AA372" s="13"/>
      <c r="AB372" s="13"/>
      <c r="AC372" s="13"/>
      <c r="AD372" s="13"/>
      <c r="AE372" s="16"/>
    </row>
    <row r="373" spans="1:31" ht="12.75" customHeight="1">
      <c r="A373" s="78">
        <f t="shared" si="75"/>
        <v>0</v>
      </c>
      <c r="B373" s="79" t="s">
        <v>740</v>
      </c>
      <c r="C373" s="79" t="s">
        <v>728</v>
      </c>
      <c r="D373" s="80">
        <v>5</v>
      </c>
      <c r="E373" s="79" t="s">
        <v>75</v>
      </c>
      <c r="F373" s="79" t="s">
        <v>106</v>
      </c>
      <c r="G373" s="79" t="s">
        <v>79</v>
      </c>
      <c r="H373" s="81">
        <v>5</v>
      </c>
      <c r="I373" s="82" t="s">
        <v>741</v>
      </c>
      <c r="J373" s="83"/>
      <c r="K373" s="84">
        <v>112</v>
      </c>
      <c r="L373" s="85">
        <f>SUM(M373:U373)</f>
        <v>0</v>
      </c>
      <c r="M373" s="86"/>
      <c r="N373" s="87"/>
      <c r="O373" s="88"/>
      <c r="P373" s="89"/>
      <c r="Q373" s="90"/>
      <c r="R373" s="91"/>
      <c r="S373" s="92"/>
      <c r="T373" s="93"/>
      <c r="U373" s="94"/>
      <c r="V373" s="85">
        <f>L373*H373</f>
        <v>0</v>
      </c>
      <c r="W373" s="95">
        <f>L373*K373</f>
        <v>0</v>
      </c>
      <c r="X373" s="123">
        <v>5.75</v>
      </c>
      <c r="Y373" s="124">
        <f>X373*L373</f>
        <v>0</v>
      </c>
      <c r="Z373" s="66"/>
      <c r="AA373" s="13"/>
      <c r="AB373" s="13"/>
      <c r="AC373" s="13"/>
      <c r="AD373" s="13"/>
      <c r="AE373" s="16"/>
    </row>
    <row r="374" spans="1:31" ht="12.75" customHeight="1">
      <c r="A374" s="78">
        <f t="shared" si="75"/>
        <v>0</v>
      </c>
      <c r="B374" s="79" t="s">
        <v>742</v>
      </c>
      <c r="C374" s="79" t="s">
        <v>728</v>
      </c>
      <c r="D374" s="80">
        <v>5</v>
      </c>
      <c r="E374" s="79" t="s">
        <v>75</v>
      </c>
      <c r="F374" s="79" t="s">
        <v>86</v>
      </c>
      <c r="G374" s="79" t="s">
        <v>79</v>
      </c>
      <c r="H374" s="81">
        <v>5</v>
      </c>
      <c r="I374" s="82" t="s">
        <v>743</v>
      </c>
      <c r="J374" s="83"/>
      <c r="K374" s="84">
        <v>100</v>
      </c>
      <c r="L374" s="85">
        <f>SUM(M374:U374)</f>
        <v>0</v>
      </c>
      <c r="M374" s="86"/>
      <c r="N374" s="87"/>
      <c r="O374" s="88"/>
      <c r="P374" s="89"/>
      <c r="Q374" s="90"/>
      <c r="R374" s="91"/>
      <c r="S374" s="92"/>
      <c r="T374" s="93"/>
      <c r="U374" s="94"/>
      <c r="V374" s="85">
        <f>L374*H374</f>
        <v>0</v>
      </c>
      <c r="W374" s="95">
        <f>L374*K374</f>
        <v>0</v>
      </c>
      <c r="X374" s="96">
        <v>5.17</v>
      </c>
      <c r="Y374" s="97">
        <f>X374*L374</f>
        <v>0</v>
      </c>
      <c r="Z374" s="66"/>
      <c r="AA374" s="13"/>
      <c r="AB374" s="13"/>
      <c r="AC374" s="13"/>
      <c r="AD374" s="13"/>
      <c r="AE374" s="16"/>
    </row>
    <row r="375" spans="1:31" ht="12" customHeight="1">
      <c r="A375" s="67">
        <f t="shared" si="75"/>
        <v>0</v>
      </c>
      <c r="B375" s="102"/>
      <c r="C375" s="103"/>
      <c r="D375" s="103"/>
      <c r="E375" s="103"/>
      <c r="F375" s="103"/>
      <c r="G375" s="103"/>
      <c r="H375" s="104"/>
      <c r="I375" s="104"/>
      <c r="J375" s="105"/>
      <c r="K375" s="106"/>
      <c r="L375" s="107"/>
      <c r="M375" s="108"/>
      <c r="N375" s="108"/>
      <c r="O375" s="109"/>
      <c r="P375" s="108"/>
      <c r="Q375" s="108"/>
      <c r="R375" s="108"/>
      <c r="S375" s="108"/>
      <c r="T375" s="108"/>
      <c r="U375" s="109"/>
      <c r="V375" s="107"/>
      <c r="W375" s="110"/>
      <c r="X375" s="111"/>
      <c r="Y375" s="112"/>
      <c r="Z375" s="66"/>
      <c r="AA375" s="13"/>
      <c r="AB375" s="13"/>
      <c r="AC375" s="13"/>
      <c r="AD375" s="13"/>
      <c r="AE375" s="16"/>
    </row>
    <row r="376" spans="1:31" ht="12.75" customHeight="1">
      <c r="A376" s="78">
        <f t="shared" si="75"/>
        <v>0</v>
      </c>
      <c r="B376" s="79" t="s">
        <v>744</v>
      </c>
      <c r="C376" s="79" t="s">
        <v>728</v>
      </c>
      <c r="D376" s="80">
        <v>4</v>
      </c>
      <c r="E376" s="79" t="s">
        <v>75</v>
      </c>
      <c r="F376" s="79" t="s">
        <v>101</v>
      </c>
      <c r="G376" s="79" t="s">
        <v>79</v>
      </c>
      <c r="H376" s="81">
        <v>10</v>
      </c>
      <c r="I376" s="82" t="s">
        <v>745</v>
      </c>
      <c r="J376" s="83"/>
      <c r="K376" s="84">
        <v>78</v>
      </c>
      <c r="L376" s="85">
        <f t="shared" ref="L376:L381" si="76">SUM(M376:U376)</f>
        <v>0</v>
      </c>
      <c r="M376" s="86"/>
      <c r="N376" s="87"/>
      <c r="O376" s="88"/>
      <c r="P376" s="89"/>
      <c r="Q376" s="90"/>
      <c r="R376" s="91"/>
      <c r="S376" s="92"/>
      <c r="T376" s="93"/>
      <c r="U376" s="94"/>
      <c r="V376" s="85">
        <f t="shared" ref="V376:V381" si="77">L376*H376</f>
        <v>0</v>
      </c>
      <c r="W376" s="95">
        <f t="shared" ref="W376:W381" si="78">L376*K376</f>
        <v>0</v>
      </c>
      <c r="X376" s="117">
        <v>2.4500000000000002</v>
      </c>
      <c r="Y376" s="118">
        <f t="shared" ref="Y376:Y381" si="79">X376*L376</f>
        <v>0</v>
      </c>
      <c r="Z376" s="66"/>
      <c r="AA376" s="13"/>
      <c r="AB376" s="13"/>
      <c r="AC376" s="13"/>
      <c r="AD376" s="13"/>
      <c r="AE376" s="16"/>
    </row>
    <row r="377" spans="1:31" ht="12.75" customHeight="1">
      <c r="A377" s="78">
        <f t="shared" si="75"/>
        <v>0</v>
      </c>
      <c r="B377" s="79" t="s">
        <v>746</v>
      </c>
      <c r="C377" s="79" t="s">
        <v>728</v>
      </c>
      <c r="D377" s="80">
        <v>4</v>
      </c>
      <c r="E377" s="79" t="s">
        <v>75</v>
      </c>
      <c r="F377" s="79" t="s">
        <v>92</v>
      </c>
      <c r="G377" s="79" t="s">
        <v>87</v>
      </c>
      <c r="H377" s="81">
        <v>10</v>
      </c>
      <c r="I377" s="82" t="s">
        <v>747</v>
      </c>
      <c r="J377" s="83"/>
      <c r="K377" s="84">
        <v>67</v>
      </c>
      <c r="L377" s="85">
        <f t="shared" si="76"/>
        <v>0</v>
      </c>
      <c r="M377" s="86"/>
      <c r="N377" s="87"/>
      <c r="O377" s="88"/>
      <c r="P377" s="89"/>
      <c r="Q377" s="90"/>
      <c r="R377" s="91"/>
      <c r="S377" s="92"/>
      <c r="T377" s="93"/>
      <c r="U377" s="94"/>
      <c r="V377" s="85">
        <f t="shared" si="77"/>
        <v>0</v>
      </c>
      <c r="W377" s="95">
        <f t="shared" si="78"/>
        <v>0</v>
      </c>
      <c r="X377" s="123">
        <v>1.85</v>
      </c>
      <c r="Y377" s="124">
        <f t="shared" si="79"/>
        <v>0</v>
      </c>
      <c r="Z377" s="66"/>
      <c r="AA377" s="13"/>
      <c r="AB377" s="13"/>
      <c r="AC377" s="13"/>
      <c r="AD377" s="13"/>
      <c r="AE377" s="16"/>
    </row>
    <row r="378" spans="1:31" ht="12.75" customHeight="1">
      <c r="A378" s="78">
        <f t="shared" si="75"/>
        <v>0</v>
      </c>
      <c r="B378" s="79" t="s">
        <v>748</v>
      </c>
      <c r="C378" s="79" t="s">
        <v>728</v>
      </c>
      <c r="D378" s="80">
        <v>4</v>
      </c>
      <c r="E378" s="79" t="s">
        <v>75</v>
      </c>
      <c r="F378" s="79" t="s">
        <v>78</v>
      </c>
      <c r="G378" s="79" t="s">
        <v>87</v>
      </c>
      <c r="H378" s="81">
        <v>10</v>
      </c>
      <c r="I378" s="82" t="s">
        <v>749</v>
      </c>
      <c r="J378" s="83"/>
      <c r="K378" s="84">
        <v>84</v>
      </c>
      <c r="L378" s="85">
        <f t="shared" si="76"/>
        <v>0</v>
      </c>
      <c r="M378" s="86"/>
      <c r="N378" s="87"/>
      <c r="O378" s="88"/>
      <c r="P378" s="89"/>
      <c r="Q378" s="90"/>
      <c r="R378" s="91"/>
      <c r="S378" s="92"/>
      <c r="T378" s="93"/>
      <c r="U378" s="94"/>
      <c r="V378" s="85">
        <f t="shared" si="77"/>
        <v>0</v>
      </c>
      <c r="W378" s="95">
        <f t="shared" si="78"/>
        <v>0</v>
      </c>
      <c r="X378" s="123">
        <v>2.8</v>
      </c>
      <c r="Y378" s="124">
        <f t="shared" si="79"/>
        <v>0</v>
      </c>
      <c r="Z378" s="66"/>
      <c r="AA378" s="13"/>
      <c r="AB378" s="13"/>
      <c r="AC378" s="13"/>
      <c r="AD378" s="13"/>
      <c r="AE378" s="16"/>
    </row>
    <row r="379" spans="1:31" ht="12.75" customHeight="1">
      <c r="A379" s="78">
        <f t="shared" si="75"/>
        <v>0</v>
      </c>
      <c r="B379" s="79" t="s">
        <v>750</v>
      </c>
      <c r="C379" s="79" t="s">
        <v>728</v>
      </c>
      <c r="D379" s="80">
        <v>4</v>
      </c>
      <c r="E379" s="79" t="s">
        <v>75</v>
      </c>
      <c r="F379" s="79" t="s">
        <v>78</v>
      </c>
      <c r="G379" s="79" t="s">
        <v>87</v>
      </c>
      <c r="H379" s="81">
        <v>10</v>
      </c>
      <c r="I379" s="82" t="s">
        <v>751</v>
      </c>
      <c r="J379" s="83"/>
      <c r="K379" s="84">
        <v>95</v>
      </c>
      <c r="L379" s="85">
        <f t="shared" si="76"/>
        <v>0</v>
      </c>
      <c r="M379" s="86"/>
      <c r="N379" s="87"/>
      <c r="O379" s="88"/>
      <c r="P379" s="89"/>
      <c r="Q379" s="90"/>
      <c r="R379" s="91"/>
      <c r="S379" s="92"/>
      <c r="T379" s="93"/>
      <c r="U379" s="94"/>
      <c r="V379" s="85">
        <f t="shared" si="77"/>
        <v>0</v>
      </c>
      <c r="W379" s="95">
        <f t="shared" si="78"/>
        <v>0</v>
      </c>
      <c r="X379" s="123">
        <v>3.55</v>
      </c>
      <c r="Y379" s="124">
        <f t="shared" si="79"/>
        <v>0</v>
      </c>
      <c r="Z379" s="66"/>
      <c r="AA379" s="13"/>
      <c r="AB379" s="13"/>
      <c r="AC379" s="13"/>
      <c r="AD379" s="13"/>
      <c r="AE379" s="16"/>
    </row>
    <row r="380" spans="1:31" ht="12.75" customHeight="1">
      <c r="A380" s="78">
        <f t="shared" si="75"/>
        <v>0</v>
      </c>
      <c r="B380" s="79" t="s">
        <v>752</v>
      </c>
      <c r="C380" s="79" t="s">
        <v>728</v>
      </c>
      <c r="D380" s="80">
        <v>4</v>
      </c>
      <c r="E380" s="79" t="s">
        <v>75</v>
      </c>
      <c r="F380" s="79" t="s">
        <v>101</v>
      </c>
      <c r="G380" s="79" t="s">
        <v>79</v>
      </c>
      <c r="H380" s="81">
        <v>10</v>
      </c>
      <c r="I380" s="82" t="s">
        <v>753</v>
      </c>
      <c r="J380" s="83"/>
      <c r="K380" s="84">
        <v>84</v>
      </c>
      <c r="L380" s="85">
        <f t="shared" si="76"/>
        <v>0</v>
      </c>
      <c r="M380" s="86"/>
      <c r="N380" s="87"/>
      <c r="O380" s="88"/>
      <c r="P380" s="89"/>
      <c r="Q380" s="90"/>
      <c r="R380" s="91"/>
      <c r="S380" s="92"/>
      <c r="T380" s="93"/>
      <c r="U380" s="94"/>
      <c r="V380" s="85">
        <f t="shared" si="77"/>
        <v>0</v>
      </c>
      <c r="W380" s="95">
        <f t="shared" si="78"/>
        <v>0</v>
      </c>
      <c r="X380" s="123">
        <v>3.05</v>
      </c>
      <c r="Y380" s="124">
        <f t="shared" si="79"/>
        <v>0</v>
      </c>
      <c r="Z380" s="66"/>
      <c r="AA380" s="13"/>
      <c r="AB380" s="13"/>
      <c r="AC380" s="13"/>
      <c r="AD380" s="13"/>
      <c r="AE380" s="16"/>
    </row>
    <row r="381" spans="1:31" ht="12.75" customHeight="1">
      <c r="A381" s="78">
        <f t="shared" si="75"/>
        <v>0</v>
      </c>
      <c r="B381" s="79" t="s">
        <v>754</v>
      </c>
      <c r="C381" s="79" t="s">
        <v>728</v>
      </c>
      <c r="D381" s="80">
        <v>4</v>
      </c>
      <c r="E381" s="79" t="s">
        <v>75</v>
      </c>
      <c r="F381" s="79" t="s">
        <v>86</v>
      </c>
      <c r="G381" s="79" t="s">
        <v>79</v>
      </c>
      <c r="H381" s="81">
        <v>10</v>
      </c>
      <c r="I381" s="82" t="s">
        <v>755</v>
      </c>
      <c r="J381" s="83"/>
      <c r="K381" s="84">
        <v>100</v>
      </c>
      <c r="L381" s="85">
        <f t="shared" si="76"/>
        <v>0</v>
      </c>
      <c r="M381" s="86"/>
      <c r="N381" s="87"/>
      <c r="O381" s="88"/>
      <c r="P381" s="89"/>
      <c r="Q381" s="90"/>
      <c r="R381" s="91"/>
      <c r="S381" s="92"/>
      <c r="T381" s="93"/>
      <c r="U381" s="94"/>
      <c r="V381" s="85">
        <f t="shared" si="77"/>
        <v>0</v>
      </c>
      <c r="W381" s="95">
        <f t="shared" si="78"/>
        <v>0</v>
      </c>
      <c r="X381" s="96">
        <v>3.9</v>
      </c>
      <c r="Y381" s="97">
        <f t="shared" si="79"/>
        <v>0</v>
      </c>
      <c r="Z381" s="66"/>
      <c r="AA381" s="13"/>
      <c r="AB381" s="13"/>
      <c r="AC381" s="13"/>
      <c r="AD381" s="13"/>
      <c r="AE381" s="16"/>
    </row>
    <row r="382" spans="1:31" ht="12" customHeight="1">
      <c r="A382" s="67">
        <f t="shared" si="75"/>
        <v>0</v>
      </c>
      <c r="B382" s="102"/>
      <c r="C382" s="103"/>
      <c r="D382" s="103"/>
      <c r="E382" s="103"/>
      <c r="F382" s="103"/>
      <c r="G382" s="103"/>
      <c r="H382" s="104"/>
      <c r="I382" s="104"/>
      <c r="J382" s="105"/>
      <c r="K382" s="106"/>
      <c r="L382" s="107"/>
      <c r="M382" s="108"/>
      <c r="N382" s="108"/>
      <c r="O382" s="109"/>
      <c r="P382" s="108"/>
      <c r="Q382" s="108"/>
      <c r="R382" s="108"/>
      <c r="S382" s="108"/>
      <c r="T382" s="108"/>
      <c r="U382" s="109"/>
      <c r="V382" s="107"/>
      <c r="W382" s="110"/>
      <c r="X382" s="111"/>
      <c r="Y382" s="112"/>
      <c r="Z382" s="66"/>
      <c r="AA382" s="13"/>
      <c r="AB382" s="13"/>
      <c r="AC382" s="13"/>
      <c r="AD382" s="13"/>
      <c r="AE382" s="16"/>
    </row>
    <row r="383" spans="1:31" ht="12.75" customHeight="1">
      <c r="A383" s="78">
        <f t="shared" si="75"/>
        <v>0</v>
      </c>
      <c r="B383" s="79" t="s">
        <v>756</v>
      </c>
      <c r="C383" s="79" t="s">
        <v>728</v>
      </c>
      <c r="D383" s="80">
        <v>2</v>
      </c>
      <c r="E383" s="79" t="s">
        <v>75</v>
      </c>
      <c r="F383" s="79" t="s">
        <v>158</v>
      </c>
      <c r="G383" s="79" t="s">
        <v>107</v>
      </c>
      <c r="H383" s="81">
        <v>20</v>
      </c>
      <c r="I383" s="82" t="s">
        <v>757</v>
      </c>
      <c r="J383" s="83"/>
      <c r="K383" s="84">
        <v>89</v>
      </c>
      <c r="L383" s="85">
        <f>SUM(M383:U383)</f>
        <v>0</v>
      </c>
      <c r="M383" s="86"/>
      <c r="N383" s="87"/>
      <c r="O383" s="88"/>
      <c r="P383" s="89"/>
      <c r="Q383" s="90"/>
      <c r="R383" s="91"/>
      <c r="S383" s="92"/>
      <c r="T383" s="93"/>
      <c r="U383" s="94"/>
      <c r="V383" s="85">
        <f>L383*H383</f>
        <v>0</v>
      </c>
      <c r="W383" s="95">
        <f>L383*K383</f>
        <v>0</v>
      </c>
      <c r="X383" s="117">
        <v>1.75</v>
      </c>
      <c r="Y383" s="118">
        <f>X383*L383</f>
        <v>0</v>
      </c>
      <c r="Z383" s="66"/>
      <c r="AA383" s="13"/>
      <c r="AB383" s="13"/>
      <c r="AC383" s="13"/>
      <c r="AD383" s="13"/>
      <c r="AE383" s="16"/>
    </row>
    <row r="384" spans="1:31" ht="12.75" customHeight="1">
      <c r="A384" s="78">
        <f t="shared" si="75"/>
        <v>0</v>
      </c>
      <c r="B384" s="79" t="s">
        <v>758</v>
      </c>
      <c r="C384" s="79" t="s">
        <v>728</v>
      </c>
      <c r="D384" s="80">
        <v>2</v>
      </c>
      <c r="E384" s="79" t="s">
        <v>75</v>
      </c>
      <c r="F384" s="79" t="s">
        <v>158</v>
      </c>
      <c r="G384" s="79" t="s">
        <v>107</v>
      </c>
      <c r="H384" s="81">
        <v>20</v>
      </c>
      <c r="I384" s="82" t="s">
        <v>759</v>
      </c>
      <c r="J384" s="83"/>
      <c r="K384" s="84">
        <v>89</v>
      </c>
      <c r="L384" s="85">
        <f>SUM(M384:U384)</f>
        <v>0</v>
      </c>
      <c r="M384" s="86"/>
      <c r="N384" s="87"/>
      <c r="O384" s="88"/>
      <c r="P384" s="89"/>
      <c r="Q384" s="90"/>
      <c r="R384" s="91"/>
      <c r="S384" s="92"/>
      <c r="T384" s="93"/>
      <c r="U384" s="94"/>
      <c r="V384" s="85">
        <f>L384*H384</f>
        <v>0</v>
      </c>
      <c r="W384" s="95">
        <f>L384*K384</f>
        <v>0</v>
      </c>
      <c r="X384" s="123">
        <v>2.1</v>
      </c>
      <c r="Y384" s="124">
        <f>X384*L384</f>
        <v>0</v>
      </c>
      <c r="Z384" s="66"/>
      <c r="AA384" s="13"/>
      <c r="AB384" s="13"/>
      <c r="AC384" s="13"/>
      <c r="AD384" s="13"/>
      <c r="AE384" s="16"/>
    </row>
    <row r="385" spans="1:31" ht="12.75" customHeight="1">
      <c r="A385" s="67">
        <f t="shared" si="75"/>
        <v>0</v>
      </c>
      <c r="B385" s="68" t="s">
        <v>760</v>
      </c>
      <c r="C385" s="68" t="str">
        <f>B385</f>
        <v>Kilter - Winter</v>
      </c>
      <c r="D385" s="69"/>
      <c r="E385" s="68" t="s">
        <v>75</v>
      </c>
      <c r="F385" s="69"/>
      <c r="G385" s="69"/>
      <c r="H385" s="69"/>
      <c r="I385" s="69"/>
      <c r="J385" s="69"/>
      <c r="K385" s="20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210"/>
      <c r="X385" s="72"/>
      <c r="Y385" s="73"/>
      <c r="Z385" s="66"/>
      <c r="AA385" s="13"/>
      <c r="AB385" s="13"/>
      <c r="AC385" s="13"/>
      <c r="AD385" s="13"/>
      <c r="AE385" s="16"/>
    </row>
    <row r="386" spans="1:31" ht="12.75" customHeight="1">
      <c r="A386" s="78">
        <f t="shared" si="75"/>
        <v>0</v>
      </c>
      <c r="B386" s="79" t="s">
        <v>761</v>
      </c>
      <c r="C386" s="79" t="s">
        <v>762</v>
      </c>
      <c r="D386" s="80">
        <v>8</v>
      </c>
      <c r="E386" s="79" t="s">
        <v>75</v>
      </c>
      <c r="F386" s="79" t="s">
        <v>201</v>
      </c>
      <c r="G386" s="79" t="s">
        <v>107</v>
      </c>
      <c r="H386" s="81">
        <v>3</v>
      </c>
      <c r="I386" s="82" t="s">
        <v>763</v>
      </c>
      <c r="J386" s="83"/>
      <c r="K386" s="84">
        <v>367</v>
      </c>
      <c r="L386" s="85">
        <f t="shared" ref="L386:L401" si="80">SUM(M386:U386)</f>
        <v>0</v>
      </c>
      <c r="M386" s="86"/>
      <c r="N386" s="87"/>
      <c r="O386" s="88"/>
      <c r="P386" s="89"/>
      <c r="Q386" s="90"/>
      <c r="R386" s="91"/>
      <c r="S386" s="92"/>
      <c r="T386" s="93"/>
      <c r="U386" s="94"/>
      <c r="V386" s="85">
        <f t="shared" ref="V386:V401" si="81">L386*H386</f>
        <v>0</v>
      </c>
      <c r="W386" s="95">
        <f t="shared" ref="W386:W401" si="82">L386*K386</f>
        <v>0</v>
      </c>
      <c r="X386" s="123">
        <v>22.66</v>
      </c>
      <c r="Y386" s="124">
        <f t="shared" ref="Y386:Y401" si="83">X386*L386</f>
        <v>0</v>
      </c>
      <c r="Z386" s="66"/>
      <c r="AA386" s="13"/>
      <c r="AB386" s="13"/>
      <c r="AC386" s="13"/>
      <c r="AD386" s="13"/>
      <c r="AE386" s="16"/>
    </row>
    <row r="387" spans="1:31" ht="12.75" customHeight="1">
      <c r="A387" s="78">
        <f t="shared" si="75"/>
        <v>0</v>
      </c>
      <c r="B387" s="237" t="s">
        <v>764</v>
      </c>
      <c r="C387" s="237" t="s">
        <v>762</v>
      </c>
      <c r="D387" s="238">
        <v>8</v>
      </c>
      <c r="E387" s="237" t="s">
        <v>75</v>
      </c>
      <c r="F387" s="237" t="s">
        <v>201</v>
      </c>
      <c r="G387" s="237" t="s">
        <v>107</v>
      </c>
      <c r="H387" s="239">
        <v>1</v>
      </c>
      <c r="I387" s="240" t="s">
        <v>765</v>
      </c>
      <c r="J387" s="241"/>
      <c r="K387" s="242">
        <v>106</v>
      </c>
      <c r="L387" s="243">
        <f t="shared" si="80"/>
        <v>0</v>
      </c>
      <c r="M387" s="244"/>
      <c r="N387" s="244"/>
      <c r="O387" s="245"/>
      <c r="P387" s="244"/>
      <c r="Q387" s="244"/>
      <c r="R387" s="244"/>
      <c r="S387" s="244"/>
      <c r="T387" s="244"/>
      <c r="U387" s="244"/>
      <c r="V387" s="243">
        <f t="shared" si="81"/>
        <v>0</v>
      </c>
      <c r="W387" s="95">
        <f t="shared" si="82"/>
        <v>0</v>
      </c>
      <c r="X387" s="246">
        <v>5.28</v>
      </c>
      <c r="Y387" s="247">
        <f t="shared" si="83"/>
        <v>0</v>
      </c>
      <c r="Z387" s="66"/>
      <c r="AA387" s="13"/>
      <c r="AB387" s="13"/>
      <c r="AC387" s="13"/>
      <c r="AD387" s="13"/>
      <c r="AE387" s="16"/>
    </row>
    <row r="388" spans="1:31" ht="12.75" customHeight="1">
      <c r="A388" s="78">
        <f t="shared" si="75"/>
        <v>0</v>
      </c>
      <c r="B388" s="237" t="s">
        <v>766</v>
      </c>
      <c r="C388" s="237" t="s">
        <v>762</v>
      </c>
      <c r="D388" s="238">
        <v>8</v>
      </c>
      <c r="E388" s="237" t="s">
        <v>75</v>
      </c>
      <c r="F388" s="237" t="s">
        <v>201</v>
      </c>
      <c r="G388" s="237" t="s">
        <v>107</v>
      </c>
      <c r="H388" s="239">
        <v>1</v>
      </c>
      <c r="I388" s="240" t="s">
        <v>767</v>
      </c>
      <c r="J388" s="241"/>
      <c r="K388" s="242">
        <v>128</v>
      </c>
      <c r="L388" s="243">
        <f t="shared" si="80"/>
        <v>0</v>
      </c>
      <c r="M388" s="244"/>
      <c r="N388" s="244"/>
      <c r="O388" s="245"/>
      <c r="P388" s="244"/>
      <c r="Q388" s="244"/>
      <c r="R388" s="244"/>
      <c r="S388" s="244"/>
      <c r="T388" s="244"/>
      <c r="U388" s="244"/>
      <c r="V388" s="243">
        <f t="shared" si="81"/>
        <v>0</v>
      </c>
      <c r="W388" s="95">
        <f t="shared" si="82"/>
        <v>0</v>
      </c>
      <c r="X388" s="246">
        <v>6.76</v>
      </c>
      <c r="Y388" s="247">
        <f t="shared" si="83"/>
        <v>0</v>
      </c>
      <c r="Z388" s="66"/>
      <c r="AA388" s="13"/>
      <c r="AB388" s="13"/>
      <c r="AC388" s="13"/>
      <c r="AD388" s="13"/>
      <c r="AE388" s="16"/>
    </row>
    <row r="389" spans="1:31" ht="12.75" customHeight="1">
      <c r="A389" s="78">
        <f t="shared" si="75"/>
        <v>0</v>
      </c>
      <c r="B389" s="237" t="s">
        <v>768</v>
      </c>
      <c r="C389" s="237" t="s">
        <v>762</v>
      </c>
      <c r="D389" s="238">
        <v>8</v>
      </c>
      <c r="E389" s="237" t="s">
        <v>75</v>
      </c>
      <c r="F389" s="237" t="s">
        <v>201</v>
      </c>
      <c r="G389" s="237" t="s">
        <v>107</v>
      </c>
      <c r="H389" s="239">
        <v>1</v>
      </c>
      <c r="I389" s="240" t="s">
        <v>769</v>
      </c>
      <c r="J389" s="241"/>
      <c r="K389" s="242">
        <v>184</v>
      </c>
      <c r="L389" s="243">
        <f t="shared" si="80"/>
        <v>0</v>
      </c>
      <c r="M389" s="244"/>
      <c r="N389" s="244"/>
      <c r="O389" s="245"/>
      <c r="P389" s="244"/>
      <c r="Q389" s="244"/>
      <c r="R389" s="244"/>
      <c r="S389" s="244"/>
      <c r="T389" s="244"/>
      <c r="U389" s="244"/>
      <c r="V389" s="243">
        <f t="shared" si="81"/>
        <v>0</v>
      </c>
      <c r="W389" s="95">
        <f t="shared" si="82"/>
        <v>0</v>
      </c>
      <c r="X389" s="246">
        <v>10.62</v>
      </c>
      <c r="Y389" s="247">
        <f t="shared" si="83"/>
        <v>0</v>
      </c>
      <c r="Z389" s="66"/>
      <c r="AA389" s="13"/>
      <c r="AB389" s="13"/>
      <c r="AC389" s="13"/>
      <c r="AD389" s="13"/>
      <c r="AE389" s="16"/>
    </row>
    <row r="390" spans="1:31" ht="12.75" customHeight="1">
      <c r="A390" s="78">
        <f t="shared" si="75"/>
        <v>0</v>
      </c>
      <c r="B390" s="262" t="s">
        <v>770</v>
      </c>
      <c r="C390" s="267"/>
      <c r="D390" s="263">
        <v>8</v>
      </c>
      <c r="E390" s="262" t="s">
        <v>75</v>
      </c>
      <c r="F390" s="262" t="s">
        <v>201</v>
      </c>
      <c r="G390" s="262" t="s">
        <v>79</v>
      </c>
      <c r="H390" s="264">
        <v>3</v>
      </c>
      <c r="I390" s="265" t="s">
        <v>771</v>
      </c>
      <c r="J390" s="83"/>
      <c r="K390" s="84">
        <v>600</v>
      </c>
      <c r="L390" s="85">
        <f t="shared" si="80"/>
        <v>0</v>
      </c>
      <c r="M390" s="86"/>
      <c r="N390" s="87"/>
      <c r="O390" s="88"/>
      <c r="P390" s="89"/>
      <c r="Q390" s="90"/>
      <c r="R390" s="91"/>
      <c r="S390" s="92"/>
      <c r="T390" s="93"/>
      <c r="U390" s="94"/>
      <c r="V390" s="85">
        <f t="shared" si="81"/>
        <v>0</v>
      </c>
      <c r="W390" s="95">
        <f t="shared" si="82"/>
        <v>0</v>
      </c>
      <c r="X390" s="123">
        <v>37.72</v>
      </c>
      <c r="Y390" s="124">
        <f t="shared" si="83"/>
        <v>0</v>
      </c>
      <c r="Z390" s="66"/>
      <c r="AA390" s="13"/>
      <c r="AB390" s="13"/>
      <c r="AC390" s="13"/>
      <c r="AD390" s="13"/>
      <c r="AE390" s="16"/>
    </row>
    <row r="391" spans="1:31" ht="12.75" customHeight="1">
      <c r="A391" s="78">
        <f t="shared" si="75"/>
        <v>0</v>
      </c>
      <c r="B391" s="237" t="s">
        <v>772</v>
      </c>
      <c r="C391" s="268"/>
      <c r="D391" s="268"/>
      <c r="E391" s="237" t="s">
        <v>75</v>
      </c>
      <c r="F391" s="237" t="s">
        <v>201</v>
      </c>
      <c r="G391" s="237" t="s">
        <v>79</v>
      </c>
      <c r="H391" s="239">
        <v>1</v>
      </c>
      <c r="I391" s="240" t="s">
        <v>773</v>
      </c>
      <c r="J391" s="241"/>
      <c r="K391" s="242">
        <v>167</v>
      </c>
      <c r="L391" s="243">
        <f t="shared" si="80"/>
        <v>0</v>
      </c>
      <c r="M391" s="244"/>
      <c r="N391" s="244"/>
      <c r="O391" s="245"/>
      <c r="P391" s="244"/>
      <c r="Q391" s="244"/>
      <c r="R391" s="244"/>
      <c r="S391" s="244"/>
      <c r="T391" s="244"/>
      <c r="U391" s="244"/>
      <c r="V391" s="243">
        <f t="shared" si="81"/>
        <v>0</v>
      </c>
      <c r="W391" s="95">
        <f t="shared" si="82"/>
        <v>0</v>
      </c>
      <c r="X391" s="246">
        <v>8.86</v>
      </c>
      <c r="Y391" s="247">
        <f t="shared" si="83"/>
        <v>0</v>
      </c>
      <c r="Z391" s="66"/>
      <c r="AA391" s="13"/>
      <c r="AB391" s="13"/>
      <c r="AC391" s="13"/>
      <c r="AD391" s="13"/>
      <c r="AE391" s="16"/>
    </row>
    <row r="392" spans="1:31" ht="12.75" customHeight="1">
      <c r="A392" s="78">
        <f t="shared" si="75"/>
        <v>0</v>
      </c>
      <c r="B392" s="237" t="s">
        <v>774</v>
      </c>
      <c r="C392" s="268"/>
      <c r="D392" s="268"/>
      <c r="E392" s="237" t="s">
        <v>75</v>
      </c>
      <c r="F392" s="237" t="s">
        <v>201</v>
      </c>
      <c r="G392" s="237" t="s">
        <v>79</v>
      </c>
      <c r="H392" s="239">
        <v>1</v>
      </c>
      <c r="I392" s="240" t="s">
        <v>775</v>
      </c>
      <c r="J392" s="241"/>
      <c r="K392" s="242">
        <v>206</v>
      </c>
      <c r="L392" s="243">
        <f t="shared" si="80"/>
        <v>0</v>
      </c>
      <c r="M392" s="244"/>
      <c r="N392" s="244"/>
      <c r="O392" s="245"/>
      <c r="P392" s="244"/>
      <c r="Q392" s="244"/>
      <c r="R392" s="244"/>
      <c r="S392" s="244"/>
      <c r="T392" s="244"/>
      <c r="U392" s="244"/>
      <c r="V392" s="243">
        <f t="shared" si="81"/>
        <v>0</v>
      </c>
      <c r="W392" s="95">
        <f t="shared" si="82"/>
        <v>0</v>
      </c>
      <c r="X392" s="246">
        <v>11.46</v>
      </c>
      <c r="Y392" s="247">
        <f t="shared" si="83"/>
        <v>0</v>
      </c>
      <c r="Z392" s="66"/>
      <c r="AA392" s="13"/>
      <c r="AB392" s="13"/>
      <c r="AC392" s="13"/>
      <c r="AD392" s="13"/>
      <c r="AE392" s="16"/>
    </row>
    <row r="393" spans="1:31" ht="12.75" customHeight="1">
      <c r="A393" s="78">
        <f t="shared" ref="A393:A424" si="84">U393*K393</f>
        <v>0</v>
      </c>
      <c r="B393" s="237" t="s">
        <v>776</v>
      </c>
      <c r="C393" s="268"/>
      <c r="D393" s="268"/>
      <c r="E393" s="237" t="s">
        <v>75</v>
      </c>
      <c r="F393" s="237" t="s">
        <v>201</v>
      </c>
      <c r="G393" s="237" t="s">
        <v>79</v>
      </c>
      <c r="H393" s="239">
        <v>1</v>
      </c>
      <c r="I393" s="240" t="s">
        <v>777</v>
      </c>
      <c r="J393" s="241"/>
      <c r="K393" s="242">
        <v>278</v>
      </c>
      <c r="L393" s="243">
        <f t="shared" si="80"/>
        <v>0</v>
      </c>
      <c r="M393" s="244"/>
      <c r="N393" s="244"/>
      <c r="O393" s="245"/>
      <c r="P393" s="244"/>
      <c r="Q393" s="244"/>
      <c r="R393" s="244"/>
      <c r="S393" s="244"/>
      <c r="T393" s="244"/>
      <c r="U393" s="244"/>
      <c r="V393" s="243">
        <f t="shared" si="81"/>
        <v>0</v>
      </c>
      <c r="W393" s="95">
        <f t="shared" si="82"/>
        <v>0</v>
      </c>
      <c r="X393" s="246">
        <v>17.399999999999999</v>
      </c>
      <c r="Y393" s="247">
        <f t="shared" si="83"/>
        <v>0</v>
      </c>
      <c r="Z393" s="66"/>
      <c r="AA393" s="13"/>
      <c r="AB393" s="13"/>
      <c r="AC393" s="13"/>
      <c r="AD393" s="13"/>
      <c r="AE393" s="16"/>
    </row>
    <row r="394" spans="1:31" ht="12.75" customHeight="1">
      <c r="A394" s="78">
        <f t="shared" si="84"/>
        <v>0</v>
      </c>
      <c r="B394" s="79" t="s">
        <v>778</v>
      </c>
      <c r="C394" s="79" t="s">
        <v>762</v>
      </c>
      <c r="D394" s="80">
        <v>8</v>
      </c>
      <c r="E394" s="79" t="s">
        <v>75</v>
      </c>
      <c r="F394" s="79" t="s">
        <v>201</v>
      </c>
      <c r="G394" s="79" t="s">
        <v>87</v>
      </c>
      <c r="H394" s="81">
        <v>3</v>
      </c>
      <c r="I394" s="82" t="s">
        <v>779</v>
      </c>
      <c r="J394" s="83"/>
      <c r="K394" s="84">
        <v>356</v>
      </c>
      <c r="L394" s="85">
        <f t="shared" si="80"/>
        <v>0</v>
      </c>
      <c r="M394" s="86"/>
      <c r="N394" s="87"/>
      <c r="O394" s="88"/>
      <c r="P394" s="89"/>
      <c r="Q394" s="90"/>
      <c r="R394" s="91"/>
      <c r="S394" s="92"/>
      <c r="T394" s="93"/>
      <c r="U394" s="94"/>
      <c r="V394" s="85">
        <f t="shared" si="81"/>
        <v>0</v>
      </c>
      <c r="W394" s="95">
        <f t="shared" si="82"/>
        <v>0</v>
      </c>
      <c r="X394" s="123">
        <v>22.62</v>
      </c>
      <c r="Y394" s="124">
        <f t="shared" si="83"/>
        <v>0</v>
      </c>
      <c r="Z394" s="66"/>
      <c r="AA394" s="13"/>
      <c r="AB394" s="13"/>
      <c r="AC394" s="13"/>
      <c r="AD394" s="13"/>
      <c r="AE394" s="16"/>
    </row>
    <row r="395" spans="1:31" ht="12.75" customHeight="1">
      <c r="A395" s="78">
        <f t="shared" si="84"/>
        <v>0</v>
      </c>
      <c r="B395" s="237" t="s">
        <v>780</v>
      </c>
      <c r="C395" s="237" t="s">
        <v>762</v>
      </c>
      <c r="D395" s="238">
        <v>8</v>
      </c>
      <c r="E395" s="237" t="s">
        <v>75</v>
      </c>
      <c r="F395" s="237" t="s">
        <v>201</v>
      </c>
      <c r="G395" s="237" t="s">
        <v>87</v>
      </c>
      <c r="H395" s="239">
        <v>1</v>
      </c>
      <c r="I395" s="240" t="s">
        <v>781</v>
      </c>
      <c r="J395" s="241"/>
      <c r="K395" s="242">
        <v>106</v>
      </c>
      <c r="L395" s="243">
        <f t="shared" si="80"/>
        <v>0</v>
      </c>
      <c r="M395" s="244"/>
      <c r="N395" s="244"/>
      <c r="O395" s="245"/>
      <c r="P395" s="244"/>
      <c r="Q395" s="244"/>
      <c r="R395" s="244"/>
      <c r="S395" s="244"/>
      <c r="T395" s="244"/>
      <c r="U395" s="244"/>
      <c r="V395" s="243">
        <f t="shared" si="81"/>
        <v>0</v>
      </c>
      <c r="W395" s="95">
        <f t="shared" si="82"/>
        <v>0</v>
      </c>
      <c r="X395" s="246">
        <v>5.36</v>
      </c>
      <c r="Y395" s="247">
        <f t="shared" si="83"/>
        <v>0</v>
      </c>
      <c r="Z395" s="66"/>
      <c r="AA395" s="13"/>
      <c r="AB395" s="13"/>
      <c r="AC395" s="13"/>
      <c r="AD395" s="13"/>
      <c r="AE395" s="16"/>
    </row>
    <row r="396" spans="1:31" ht="12.75" customHeight="1">
      <c r="A396" s="78">
        <f t="shared" si="84"/>
        <v>0</v>
      </c>
      <c r="B396" s="237" t="s">
        <v>782</v>
      </c>
      <c r="C396" s="237" t="s">
        <v>762</v>
      </c>
      <c r="D396" s="238">
        <v>8</v>
      </c>
      <c r="E396" s="237" t="s">
        <v>75</v>
      </c>
      <c r="F396" s="237" t="s">
        <v>201</v>
      </c>
      <c r="G396" s="237" t="s">
        <v>79</v>
      </c>
      <c r="H396" s="239">
        <v>1</v>
      </c>
      <c r="I396" s="240" t="s">
        <v>783</v>
      </c>
      <c r="J396" s="241"/>
      <c r="K396" s="242">
        <v>134</v>
      </c>
      <c r="L396" s="243">
        <f t="shared" si="80"/>
        <v>0</v>
      </c>
      <c r="M396" s="244"/>
      <c r="N396" s="244"/>
      <c r="O396" s="245"/>
      <c r="P396" s="244"/>
      <c r="Q396" s="244"/>
      <c r="R396" s="244"/>
      <c r="S396" s="244"/>
      <c r="T396" s="244"/>
      <c r="U396" s="244"/>
      <c r="V396" s="243">
        <f t="shared" si="81"/>
        <v>0</v>
      </c>
      <c r="W396" s="95">
        <f t="shared" si="82"/>
        <v>0</v>
      </c>
      <c r="X396" s="246">
        <v>7.75</v>
      </c>
      <c r="Y396" s="247">
        <f t="shared" si="83"/>
        <v>0</v>
      </c>
      <c r="Z396" s="66"/>
      <c r="AA396" s="13"/>
      <c r="AB396" s="13"/>
      <c r="AC396" s="13"/>
      <c r="AD396" s="13"/>
      <c r="AE396" s="16"/>
    </row>
    <row r="397" spans="1:31" ht="12.75" customHeight="1">
      <c r="A397" s="78">
        <f t="shared" si="84"/>
        <v>0</v>
      </c>
      <c r="B397" s="237" t="s">
        <v>784</v>
      </c>
      <c r="C397" s="237" t="s">
        <v>762</v>
      </c>
      <c r="D397" s="238">
        <v>8</v>
      </c>
      <c r="E397" s="237" t="s">
        <v>75</v>
      </c>
      <c r="F397" s="237" t="s">
        <v>201</v>
      </c>
      <c r="G397" s="237" t="s">
        <v>87</v>
      </c>
      <c r="H397" s="239">
        <v>1</v>
      </c>
      <c r="I397" s="240" t="s">
        <v>785</v>
      </c>
      <c r="J397" s="241"/>
      <c r="K397" s="242">
        <v>156</v>
      </c>
      <c r="L397" s="243">
        <f t="shared" si="80"/>
        <v>0</v>
      </c>
      <c r="M397" s="244"/>
      <c r="N397" s="244"/>
      <c r="O397" s="245"/>
      <c r="P397" s="244"/>
      <c r="Q397" s="244"/>
      <c r="R397" s="244"/>
      <c r="S397" s="244"/>
      <c r="T397" s="244"/>
      <c r="U397" s="244"/>
      <c r="V397" s="243">
        <f t="shared" si="81"/>
        <v>0</v>
      </c>
      <c r="W397" s="95">
        <f t="shared" si="82"/>
        <v>0</v>
      </c>
      <c r="X397" s="246">
        <v>9.51</v>
      </c>
      <c r="Y397" s="247">
        <f t="shared" si="83"/>
        <v>0</v>
      </c>
      <c r="Z397" s="66"/>
      <c r="AA397" s="13"/>
      <c r="AB397" s="13"/>
      <c r="AC397" s="13"/>
      <c r="AD397" s="13"/>
      <c r="AE397" s="16"/>
    </row>
    <row r="398" spans="1:31" ht="12.75" customHeight="1">
      <c r="A398" s="78">
        <f t="shared" si="84"/>
        <v>0</v>
      </c>
      <c r="B398" s="79" t="s">
        <v>786</v>
      </c>
      <c r="C398" s="79" t="s">
        <v>762</v>
      </c>
      <c r="D398" s="80">
        <v>8</v>
      </c>
      <c r="E398" s="79" t="s">
        <v>75</v>
      </c>
      <c r="F398" s="79" t="s">
        <v>201</v>
      </c>
      <c r="G398" s="79" t="s">
        <v>79</v>
      </c>
      <c r="H398" s="81">
        <v>3</v>
      </c>
      <c r="I398" s="82" t="s">
        <v>787</v>
      </c>
      <c r="J398" s="83"/>
      <c r="K398" s="84">
        <v>412</v>
      </c>
      <c r="L398" s="85">
        <f t="shared" si="80"/>
        <v>0</v>
      </c>
      <c r="M398" s="86"/>
      <c r="N398" s="87"/>
      <c r="O398" s="88"/>
      <c r="P398" s="89"/>
      <c r="Q398" s="90"/>
      <c r="R398" s="91"/>
      <c r="S398" s="92"/>
      <c r="T398" s="93"/>
      <c r="U398" s="94"/>
      <c r="V398" s="85">
        <f t="shared" si="81"/>
        <v>0</v>
      </c>
      <c r="W398" s="95">
        <f t="shared" si="82"/>
        <v>0</v>
      </c>
      <c r="X398" s="123">
        <v>27.82</v>
      </c>
      <c r="Y398" s="124">
        <f t="shared" si="83"/>
        <v>0</v>
      </c>
      <c r="Z398" s="66"/>
      <c r="AA398" s="13"/>
      <c r="AB398" s="13"/>
      <c r="AC398" s="13"/>
      <c r="AD398" s="13"/>
      <c r="AE398" s="16"/>
    </row>
    <row r="399" spans="1:31" ht="12.75" customHeight="1">
      <c r="A399" s="78">
        <f t="shared" si="84"/>
        <v>0</v>
      </c>
      <c r="B399" s="237" t="s">
        <v>788</v>
      </c>
      <c r="C399" s="237" t="s">
        <v>762</v>
      </c>
      <c r="D399" s="238">
        <v>8</v>
      </c>
      <c r="E399" s="237" t="s">
        <v>75</v>
      </c>
      <c r="F399" s="237" t="s">
        <v>201</v>
      </c>
      <c r="G399" s="237" t="s">
        <v>79</v>
      </c>
      <c r="H399" s="239">
        <v>1</v>
      </c>
      <c r="I399" s="240" t="s">
        <v>789</v>
      </c>
      <c r="J399" s="241"/>
      <c r="K399" s="242">
        <v>145</v>
      </c>
      <c r="L399" s="243">
        <f t="shared" si="80"/>
        <v>0</v>
      </c>
      <c r="M399" s="244"/>
      <c r="N399" s="244"/>
      <c r="O399" s="245"/>
      <c r="P399" s="244"/>
      <c r="Q399" s="244"/>
      <c r="R399" s="244"/>
      <c r="S399" s="244"/>
      <c r="T399" s="244"/>
      <c r="U399" s="244"/>
      <c r="V399" s="243">
        <f t="shared" si="81"/>
        <v>0</v>
      </c>
      <c r="W399" s="95">
        <f t="shared" si="82"/>
        <v>0</v>
      </c>
      <c r="X399" s="246">
        <v>8.99</v>
      </c>
      <c r="Y399" s="247">
        <f t="shared" si="83"/>
        <v>0</v>
      </c>
      <c r="Z399" s="66"/>
      <c r="AA399" s="13"/>
      <c r="AB399" s="13"/>
      <c r="AC399" s="13"/>
      <c r="AD399" s="13"/>
      <c r="AE399" s="16"/>
    </row>
    <row r="400" spans="1:31" ht="12.75" customHeight="1">
      <c r="A400" s="78">
        <f t="shared" si="84"/>
        <v>0</v>
      </c>
      <c r="B400" s="237" t="s">
        <v>790</v>
      </c>
      <c r="C400" s="237" t="s">
        <v>762</v>
      </c>
      <c r="D400" s="238">
        <v>8</v>
      </c>
      <c r="E400" s="237" t="s">
        <v>75</v>
      </c>
      <c r="F400" s="237" t="s">
        <v>201</v>
      </c>
      <c r="G400" s="237" t="s">
        <v>79</v>
      </c>
      <c r="H400" s="239">
        <v>1</v>
      </c>
      <c r="I400" s="240" t="s">
        <v>791</v>
      </c>
      <c r="J400" s="241"/>
      <c r="K400" s="242">
        <v>162</v>
      </c>
      <c r="L400" s="243">
        <f t="shared" si="80"/>
        <v>0</v>
      </c>
      <c r="M400" s="244"/>
      <c r="N400" s="244"/>
      <c r="O400" s="245"/>
      <c r="P400" s="244"/>
      <c r="Q400" s="244"/>
      <c r="R400" s="244"/>
      <c r="S400" s="244"/>
      <c r="T400" s="244"/>
      <c r="U400" s="244"/>
      <c r="V400" s="243">
        <f t="shared" si="81"/>
        <v>0</v>
      </c>
      <c r="W400" s="95">
        <f t="shared" si="82"/>
        <v>0</v>
      </c>
      <c r="X400" s="246">
        <v>9.51</v>
      </c>
      <c r="Y400" s="247">
        <f t="shared" si="83"/>
        <v>0</v>
      </c>
      <c r="Z400" s="66"/>
      <c r="AA400" s="13"/>
      <c r="AB400" s="13"/>
      <c r="AC400" s="13"/>
      <c r="AD400" s="13"/>
      <c r="AE400" s="16"/>
    </row>
    <row r="401" spans="1:31" ht="12.75" customHeight="1">
      <c r="A401" s="78">
        <f t="shared" si="84"/>
        <v>0</v>
      </c>
      <c r="B401" s="237" t="s">
        <v>792</v>
      </c>
      <c r="C401" s="237" t="s">
        <v>762</v>
      </c>
      <c r="D401" s="238">
        <v>8</v>
      </c>
      <c r="E401" s="237" t="s">
        <v>75</v>
      </c>
      <c r="F401" s="237" t="s">
        <v>201</v>
      </c>
      <c r="G401" s="237" t="s">
        <v>79</v>
      </c>
      <c r="H401" s="239">
        <v>1</v>
      </c>
      <c r="I401" s="240" t="s">
        <v>793</v>
      </c>
      <c r="J401" s="241"/>
      <c r="K401" s="242">
        <v>162</v>
      </c>
      <c r="L401" s="243">
        <f t="shared" si="80"/>
        <v>0</v>
      </c>
      <c r="M401" s="244"/>
      <c r="N401" s="244"/>
      <c r="O401" s="245"/>
      <c r="P401" s="244"/>
      <c r="Q401" s="244"/>
      <c r="R401" s="244"/>
      <c r="S401" s="244"/>
      <c r="T401" s="244"/>
      <c r="U401" s="244"/>
      <c r="V401" s="243">
        <f t="shared" si="81"/>
        <v>0</v>
      </c>
      <c r="W401" s="95">
        <f t="shared" si="82"/>
        <v>0</v>
      </c>
      <c r="X401" s="259">
        <v>9.32</v>
      </c>
      <c r="Y401" s="260">
        <f t="shared" si="83"/>
        <v>0</v>
      </c>
      <c r="Z401" s="66"/>
      <c r="AA401" s="13"/>
      <c r="AB401" s="13"/>
      <c r="AC401" s="13"/>
      <c r="AD401" s="13"/>
      <c r="AE401" s="16"/>
    </row>
    <row r="402" spans="1:31" ht="12" customHeight="1">
      <c r="A402" s="67">
        <f t="shared" si="84"/>
        <v>0</v>
      </c>
      <c r="B402" s="102"/>
      <c r="C402" s="103"/>
      <c r="D402" s="103"/>
      <c r="E402" s="103"/>
      <c r="F402" s="103"/>
      <c r="G402" s="103"/>
      <c r="H402" s="104"/>
      <c r="I402" s="104"/>
      <c r="J402" s="105"/>
      <c r="K402" s="106"/>
      <c r="L402" s="107"/>
      <c r="M402" s="108"/>
      <c r="N402" s="108"/>
      <c r="O402" s="109"/>
      <c r="P402" s="108"/>
      <c r="Q402" s="108"/>
      <c r="R402" s="108"/>
      <c r="S402" s="108"/>
      <c r="T402" s="108"/>
      <c r="U402" s="109"/>
      <c r="V402" s="107"/>
      <c r="W402" s="110"/>
      <c r="X402" s="111"/>
      <c r="Y402" s="112"/>
      <c r="Z402" s="66"/>
      <c r="AA402" s="13"/>
      <c r="AB402" s="13"/>
      <c r="AC402" s="13"/>
      <c r="AD402" s="13"/>
      <c r="AE402" s="16"/>
    </row>
    <row r="403" spans="1:31" ht="12.75" customHeight="1">
      <c r="A403" s="78">
        <f t="shared" si="84"/>
        <v>0</v>
      </c>
      <c r="B403" s="79" t="s">
        <v>794</v>
      </c>
      <c r="C403" s="79" t="s">
        <v>762</v>
      </c>
      <c r="D403" s="80">
        <v>7</v>
      </c>
      <c r="E403" s="79" t="s">
        <v>75</v>
      </c>
      <c r="F403" s="79" t="s">
        <v>106</v>
      </c>
      <c r="G403" s="79" t="s">
        <v>107</v>
      </c>
      <c r="H403" s="81">
        <v>4</v>
      </c>
      <c r="I403" s="82" t="s">
        <v>795</v>
      </c>
      <c r="J403" s="83"/>
      <c r="K403" s="84">
        <v>178</v>
      </c>
      <c r="L403" s="85">
        <f>SUM(M403:U403)</f>
        <v>0</v>
      </c>
      <c r="M403" s="86"/>
      <c r="N403" s="87"/>
      <c r="O403" s="88"/>
      <c r="P403" s="89"/>
      <c r="Q403" s="90"/>
      <c r="R403" s="91"/>
      <c r="S403" s="92"/>
      <c r="T403" s="93"/>
      <c r="U403" s="94"/>
      <c r="V403" s="85">
        <f>L403*H403</f>
        <v>0</v>
      </c>
      <c r="W403" s="95">
        <f>L403*K403</f>
        <v>0</v>
      </c>
      <c r="X403" s="261">
        <v>11.2</v>
      </c>
      <c r="Y403" s="112">
        <f>X403*L403</f>
        <v>0</v>
      </c>
      <c r="Z403" s="66"/>
      <c r="AA403" s="13"/>
      <c r="AB403" s="13"/>
      <c r="AC403" s="13"/>
      <c r="AD403" s="13"/>
      <c r="AE403" s="16"/>
    </row>
    <row r="404" spans="1:31" ht="12" customHeight="1">
      <c r="A404" s="67">
        <f t="shared" si="84"/>
        <v>0</v>
      </c>
      <c r="B404" s="102"/>
      <c r="C404" s="103"/>
      <c r="D404" s="103"/>
      <c r="E404" s="103"/>
      <c r="F404" s="103"/>
      <c r="G404" s="103"/>
      <c r="H404" s="104"/>
      <c r="I404" s="104"/>
      <c r="J404" s="105"/>
      <c r="K404" s="106"/>
      <c r="L404" s="107"/>
      <c r="M404" s="108"/>
      <c r="N404" s="108"/>
      <c r="O404" s="109"/>
      <c r="P404" s="108"/>
      <c r="Q404" s="108"/>
      <c r="R404" s="108"/>
      <c r="S404" s="108"/>
      <c r="T404" s="108"/>
      <c r="U404" s="109"/>
      <c r="V404" s="107"/>
      <c r="W404" s="110"/>
      <c r="X404" s="111"/>
      <c r="Y404" s="112"/>
      <c r="Z404" s="66"/>
      <c r="AA404" s="13"/>
      <c r="AB404" s="13"/>
      <c r="AC404" s="13"/>
      <c r="AD404" s="13"/>
      <c r="AE404" s="16"/>
    </row>
    <row r="405" spans="1:31" ht="12.75" customHeight="1">
      <c r="A405" s="78">
        <f t="shared" si="84"/>
        <v>0</v>
      </c>
      <c r="B405" s="79" t="s">
        <v>796</v>
      </c>
      <c r="C405" s="79" t="s">
        <v>762</v>
      </c>
      <c r="D405" s="80">
        <v>6</v>
      </c>
      <c r="E405" s="79" t="s">
        <v>75</v>
      </c>
      <c r="F405" s="79" t="s">
        <v>106</v>
      </c>
      <c r="G405" s="79" t="s">
        <v>79</v>
      </c>
      <c r="H405" s="81">
        <v>5</v>
      </c>
      <c r="I405" s="82" t="s">
        <v>797</v>
      </c>
      <c r="J405" s="83"/>
      <c r="K405" s="84">
        <v>134</v>
      </c>
      <c r="L405" s="85">
        <f>SUM(M405:U405)</f>
        <v>0</v>
      </c>
      <c r="M405" s="86"/>
      <c r="N405" s="87"/>
      <c r="O405" s="88"/>
      <c r="P405" s="89"/>
      <c r="Q405" s="90"/>
      <c r="R405" s="91"/>
      <c r="S405" s="92"/>
      <c r="T405" s="93"/>
      <c r="U405" s="94"/>
      <c r="V405" s="85">
        <f>L405*H405</f>
        <v>0</v>
      </c>
      <c r="W405" s="95">
        <f>L405*K405</f>
        <v>0</v>
      </c>
      <c r="X405" s="261">
        <v>6.65</v>
      </c>
      <c r="Y405" s="112">
        <f>X405*L405</f>
        <v>0</v>
      </c>
      <c r="Z405" s="66"/>
      <c r="AA405" s="13"/>
      <c r="AB405" s="13"/>
      <c r="AC405" s="13"/>
      <c r="AD405" s="13"/>
      <c r="AE405" s="16"/>
    </row>
    <row r="406" spans="1:31" ht="12" customHeight="1">
      <c r="A406" s="67">
        <f t="shared" si="84"/>
        <v>0</v>
      </c>
      <c r="B406" s="102"/>
      <c r="C406" s="103"/>
      <c r="D406" s="103"/>
      <c r="E406" s="103"/>
      <c r="F406" s="103"/>
      <c r="G406" s="103"/>
      <c r="H406" s="104"/>
      <c r="I406" s="104"/>
      <c r="J406" s="105"/>
      <c r="K406" s="106"/>
      <c r="L406" s="107"/>
      <c r="M406" s="108"/>
      <c r="N406" s="108"/>
      <c r="O406" s="109"/>
      <c r="P406" s="108"/>
      <c r="Q406" s="108"/>
      <c r="R406" s="108"/>
      <c r="S406" s="108"/>
      <c r="T406" s="108"/>
      <c r="U406" s="109"/>
      <c r="V406" s="107"/>
      <c r="W406" s="110"/>
      <c r="X406" s="111"/>
      <c r="Y406" s="112"/>
      <c r="Z406" s="66"/>
      <c r="AA406" s="13"/>
      <c r="AB406" s="13"/>
      <c r="AC406" s="13"/>
      <c r="AD406" s="13"/>
      <c r="AE406" s="16"/>
    </row>
    <row r="407" spans="1:31" ht="12.75" customHeight="1">
      <c r="A407" s="78">
        <f t="shared" si="84"/>
        <v>0</v>
      </c>
      <c r="B407" s="79" t="s">
        <v>798</v>
      </c>
      <c r="C407" s="79" t="s">
        <v>762</v>
      </c>
      <c r="D407" s="80">
        <v>5</v>
      </c>
      <c r="E407" s="79" t="s">
        <v>75</v>
      </c>
      <c r="F407" s="79" t="s">
        <v>106</v>
      </c>
      <c r="G407" s="79" t="s">
        <v>107</v>
      </c>
      <c r="H407" s="81">
        <v>5</v>
      </c>
      <c r="I407" s="82" t="s">
        <v>799</v>
      </c>
      <c r="J407" s="83"/>
      <c r="K407" s="84">
        <v>84</v>
      </c>
      <c r="L407" s="85">
        <f t="shared" ref="L407:L417" si="85">SUM(M407:U407)</f>
        <v>0</v>
      </c>
      <c r="M407" s="86"/>
      <c r="N407" s="87"/>
      <c r="O407" s="88"/>
      <c r="P407" s="89"/>
      <c r="Q407" s="90"/>
      <c r="R407" s="91"/>
      <c r="S407" s="92"/>
      <c r="T407" s="93"/>
      <c r="U407" s="94"/>
      <c r="V407" s="85">
        <f t="shared" ref="V407:V417" si="86">L407*H407</f>
        <v>0</v>
      </c>
      <c r="W407" s="95">
        <f t="shared" ref="W407:W417" si="87">L407*K407</f>
        <v>0</v>
      </c>
      <c r="X407" s="117">
        <v>3.6</v>
      </c>
      <c r="Y407" s="118">
        <f t="shared" ref="Y407:Y417" si="88">X407*L407</f>
        <v>0</v>
      </c>
      <c r="Z407" s="66"/>
      <c r="AA407" s="13"/>
      <c r="AB407" s="13"/>
      <c r="AC407" s="13"/>
      <c r="AD407" s="13"/>
      <c r="AE407" s="16"/>
    </row>
    <row r="408" spans="1:31" ht="12.75" customHeight="1">
      <c r="A408" s="78">
        <f t="shared" si="84"/>
        <v>0</v>
      </c>
      <c r="B408" s="79" t="s">
        <v>800</v>
      </c>
      <c r="C408" s="79" t="s">
        <v>762</v>
      </c>
      <c r="D408" s="80">
        <v>5</v>
      </c>
      <c r="E408" s="79" t="s">
        <v>75</v>
      </c>
      <c r="F408" s="79" t="s">
        <v>106</v>
      </c>
      <c r="G408" s="79" t="s">
        <v>79</v>
      </c>
      <c r="H408" s="81">
        <v>5</v>
      </c>
      <c r="I408" s="82" t="s">
        <v>801</v>
      </c>
      <c r="J408" s="83"/>
      <c r="K408" s="84">
        <v>78</v>
      </c>
      <c r="L408" s="85">
        <f t="shared" si="85"/>
        <v>0</v>
      </c>
      <c r="M408" s="86"/>
      <c r="N408" s="87"/>
      <c r="O408" s="88"/>
      <c r="P408" s="89"/>
      <c r="Q408" s="90"/>
      <c r="R408" s="91"/>
      <c r="S408" s="92"/>
      <c r="T408" s="93"/>
      <c r="U408" s="94"/>
      <c r="V408" s="85">
        <f t="shared" si="86"/>
        <v>0</v>
      </c>
      <c r="W408" s="95">
        <f t="shared" si="87"/>
        <v>0</v>
      </c>
      <c r="X408" s="123">
        <v>3.15</v>
      </c>
      <c r="Y408" s="124">
        <f t="shared" si="88"/>
        <v>0</v>
      </c>
      <c r="Z408" s="66"/>
      <c r="AA408" s="13"/>
      <c r="AB408" s="13"/>
      <c r="AC408" s="13"/>
      <c r="AD408" s="13"/>
      <c r="AE408" s="16"/>
    </row>
    <row r="409" spans="1:31" ht="12.75" customHeight="1">
      <c r="A409" s="78">
        <f t="shared" si="84"/>
        <v>0</v>
      </c>
      <c r="B409" s="79" t="s">
        <v>802</v>
      </c>
      <c r="C409" s="79" t="s">
        <v>762</v>
      </c>
      <c r="D409" s="80">
        <v>5</v>
      </c>
      <c r="E409" s="79" t="s">
        <v>75</v>
      </c>
      <c r="F409" s="79" t="s">
        <v>106</v>
      </c>
      <c r="G409" s="79" t="s">
        <v>79</v>
      </c>
      <c r="H409" s="81">
        <v>5</v>
      </c>
      <c r="I409" s="82" t="s">
        <v>803</v>
      </c>
      <c r="J409" s="83"/>
      <c r="K409" s="84">
        <v>84</v>
      </c>
      <c r="L409" s="85">
        <f t="shared" si="85"/>
        <v>0</v>
      </c>
      <c r="M409" s="86"/>
      <c r="N409" s="87"/>
      <c r="O409" s="88"/>
      <c r="P409" s="89"/>
      <c r="Q409" s="90"/>
      <c r="R409" s="91"/>
      <c r="S409" s="92"/>
      <c r="T409" s="93"/>
      <c r="U409" s="94"/>
      <c r="V409" s="85">
        <f t="shared" si="86"/>
        <v>0</v>
      </c>
      <c r="W409" s="95">
        <f t="shared" si="87"/>
        <v>0</v>
      </c>
      <c r="X409" s="123">
        <v>3.6</v>
      </c>
      <c r="Y409" s="124">
        <f t="shared" si="88"/>
        <v>0</v>
      </c>
      <c r="Z409" s="66"/>
      <c r="AA409" s="13"/>
      <c r="AB409" s="13"/>
      <c r="AC409" s="13"/>
      <c r="AD409" s="13"/>
      <c r="AE409" s="16"/>
    </row>
    <row r="410" spans="1:31" ht="12.75" customHeight="1">
      <c r="A410" s="78">
        <f t="shared" si="84"/>
        <v>0</v>
      </c>
      <c r="B410" s="79" t="s">
        <v>804</v>
      </c>
      <c r="C410" s="79" t="s">
        <v>762</v>
      </c>
      <c r="D410" s="80">
        <v>5</v>
      </c>
      <c r="E410" s="79" t="s">
        <v>75</v>
      </c>
      <c r="F410" s="79" t="s">
        <v>106</v>
      </c>
      <c r="G410" s="79" t="s">
        <v>79</v>
      </c>
      <c r="H410" s="81">
        <v>5</v>
      </c>
      <c r="I410" s="82" t="s">
        <v>805</v>
      </c>
      <c r="J410" s="83"/>
      <c r="K410" s="84">
        <v>100</v>
      </c>
      <c r="L410" s="85">
        <f t="shared" si="85"/>
        <v>0</v>
      </c>
      <c r="M410" s="86"/>
      <c r="N410" s="87"/>
      <c r="O410" s="88"/>
      <c r="P410" s="89"/>
      <c r="Q410" s="90"/>
      <c r="R410" s="91"/>
      <c r="S410" s="92"/>
      <c r="T410" s="93"/>
      <c r="U410" s="94"/>
      <c r="V410" s="85">
        <f t="shared" si="86"/>
        <v>0</v>
      </c>
      <c r="W410" s="95">
        <f t="shared" si="87"/>
        <v>0</v>
      </c>
      <c r="X410" s="123">
        <v>4.8499999999999996</v>
      </c>
      <c r="Y410" s="124">
        <f t="shared" si="88"/>
        <v>0</v>
      </c>
      <c r="Z410" s="66"/>
      <c r="AA410" s="13"/>
      <c r="AB410" s="13"/>
      <c r="AC410" s="13"/>
      <c r="AD410" s="13"/>
      <c r="AE410" s="16"/>
    </row>
    <row r="411" spans="1:31" ht="12.75" customHeight="1">
      <c r="A411" s="78">
        <f t="shared" si="84"/>
        <v>0</v>
      </c>
      <c r="B411" s="79" t="s">
        <v>806</v>
      </c>
      <c r="C411" s="79" t="s">
        <v>762</v>
      </c>
      <c r="D411" s="80">
        <v>5</v>
      </c>
      <c r="E411" s="79" t="s">
        <v>75</v>
      </c>
      <c r="F411" s="79" t="s">
        <v>106</v>
      </c>
      <c r="G411" s="79" t="s">
        <v>107</v>
      </c>
      <c r="H411" s="81">
        <v>5</v>
      </c>
      <c r="I411" s="82" t="s">
        <v>807</v>
      </c>
      <c r="J411" s="83"/>
      <c r="K411" s="84">
        <v>100</v>
      </c>
      <c r="L411" s="85">
        <f t="shared" si="85"/>
        <v>0</v>
      </c>
      <c r="M411" s="86"/>
      <c r="N411" s="87"/>
      <c r="O411" s="88"/>
      <c r="P411" s="89"/>
      <c r="Q411" s="90"/>
      <c r="R411" s="91"/>
      <c r="S411" s="92"/>
      <c r="T411" s="93"/>
      <c r="U411" s="94"/>
      <c r="V411" s="85">
        <f t="shared" si="86"/>
        <v>0</v>
      </c>
      <c r="W411" s="95">
        <f t="shared" si="87"/>
        <v>0</v>
      </c>
      <c r="X411" s="123">
        <v>4.42</v>
      </c>
      <c r="Y411" s="124">
        <f t="shared" si="88"/>
        <v>0</v>
      </c>
      <c r="Z411" s="66"/>
      <c r="AA411" s="13"/>
      <c r="AB411" s="13"/>
      <c r="AC411" s="13"/>
      <c r="AD411" s="13"/>
      <c r="AE411" s="16"/>
    </row>
    <row r="412" spans="1:31" ht="12.75" customHeight="1">
      <c r="A412" s="78">
        <f t="shared" si="84"/>
        <v>0</v>
      </c>
      <c r="B412" s="79" t="s">
        <v>808</v>
      </c>
      <c r="C412" s="79" t="s">
        <v>762</v>
      </c>
      <c r="D412" s="80">
        <v>5</v>
      </c>
      <c r="E412" s="79" t="s">
        <v>75</v>
      </c>
      <c r="F412" s="79" t="s">
        <v>106</v>
      </c>
      <c r="G412" s="79" t="s">
        <v>107</v>
      </c>
      <c r="H412" s="81">
        <v>5</v>
      </c>
      <c r="I412" s="82" t="s">
        <v>809</v>
      </c>
      <c r="J412" s="83"/>
      <c r="K412" s="84">
        <v>134</v>
      </c>
      <c r="L412" s="85">
        <f t="shared" si="85"/>
        <v>0</v>
      </c>
      <c r="M412" s="86"/>
      <c r="N412" s="87"/>
      <c r="O412" s="88"/>
      <c r="P412" s="89"/>
      <c r="Q412" s="90"/>
      <c r="R412" s="91"/>
      <c r="S412" s="92"/>
      <c r="T412" s="93"/>
      <c r="U412" s="94"/>
      <c r="V412" s="85">
        <f t="shared" si="86"/>
        <v>0</v>
      </c>
      <c r="W412" s="95">
        <f t="shared" si="87"/>
        <v>0</v>
      </c>
      <c r="X412" s="123">
        <v>7.09</v>
      </c>
      <c r="Y412" s="124">
        <f t="shared" si="88"/>
        <v>0</v>
      </c>
      <c r="Z412" s="66"/>
      <c r="AA412" s="13"/>
      <c r="AB412" s="13"/>
      <c r="AC412" s="13"/>
      <c r="AD412" s="13"/>
      <c r="AE412" s="16"/>
    </row>
    <row r="413" spans="1:31" ht="12.75" customHeight="1">
      <c r="A413" s="78">
        <f t="shared" si="84"/>
        <v>0</v>
      </c>
      <c r="B413" s="79" t="s">
        <v>810</v>
      </c>
      <c r="C413" s="79" t="s">
        <v>762</v>
      </c>
      <c r="D413" s="80">
        <v>5</v>
      </c>
      <c r="E413" s="79" t="s">
        <v>75</v>
      </c>
      <c r="F413" s="79" t="s">
        <v>92</v>
      </c>
      <c r="G413" s="79" t="s">
        <v>79</v>
      </c>
      <c r="H413" s="81">
        <v>5</v>
      </c>
      <c r="I413" s="82" t="s">
        <v>811</v>
      </c>
      <c r="J413" s="83"/>
      <c r="K413" s="84">
        <v>73</v>
      </c>
      <c r="L413" s="85">
        <f t="shared" si="85"/>
        <v>0</v>
      </c>
      <c r="M413" s="86"/>
      <c r="N413" s="87"/>
      <c r="O413" s="88"/>
      <c r="P413" s="89"/>
      <c r="Q413" s="90"/>
      <c r="R413" s="91"/>
      <c r="S413" s="92"/>
      <c r="T413" s="93"/>
      <c r="U413" s="94"/>
      <c r="V413" s="85">
        <f t="shared" si="86"/>
        <v>0</v>
      </c>
      <c r="W413" s="95">
        <f t="shared" si="87"/>
        <v>0</v>
      </c>
      <c r="X413" s="123">
        <v>3.5</v>
      </c>
      <c r="Y413" s="124">
        <f t="shared" si="88"/>
        <v>0</v>
      </c>
      <c r="Z413" s="66"/>
      <c r="AA413" s="13"/>
      <c r="AB413" s="13"/>
      <c r="AC413" s="13"/>
      <c r="AD413" s="13"/>
      <c r="AE413" s="16"/>
    </row>
    <row r="414" spans="1:31" ht="12.75" customHeight="1">
      <c r="A414" s="78">
        <f t="shared" si="84"/>
        <v>0</v>
      </c>
      <c r="B414" s="79" t="s">
        <v>812</v>
      </c>
      <c r="C414" s="79" t="s">
        <v>762</v>
      </c>
      <c r="D414" s="80">
        <v>5</v>
      </c>
      <c r="E414" s="79" t="s">
        <v>75</v>
      </c>
      <c r="F414" s="79" t="s">
        <v>106</v>
      </c>
      <c r="G414" s="79" t="s">
        <v>107</v>
      </c>
      <c r="H414" s="81">
        <v>5</v>
      </c>
      <c r="I414" s="82" t="s">
        <v>813</v>
      </c>
      <c r="J414" s="83"/>
      <c r="K414" s="84">
        <v>117</v>
      </c>
      <c r="L414" s="85">
        <f t="shared" si="85"/>
        <v>0</v>
      </c>
      <c r="M414" s="86"/>
      <c r="N414" s="87"/>
      <c r="O414" s="88"/>
      <c r="P414" s="89"/>
      <c r="Q414" s="90"/>
      <c r="R414" s="91"/>
      <c r="S414" s="92"/>
      <c r="T414" s="93"/>
      <c r="U414" s="94"/>
      <c r="V414" s="85">
        <f t="shared" si="86"/>
        <v>0</v>
      </c>
      <c r="W414" s="95">
        <f t="shared" si="87"/>
        <v>0</v>
      </c>
      <c r="X414" s="123">
        <v>6.19</v>
      </c>
      <c r="Y414" s="124">
        <f t="shared" si="88"/>
        <v>0</v>
      </c>
      <c r="Z414" s="66"/>
      <c r="AA414" s="13"/>
      <c r="AB414" s="13"/>
      <c r="AC414" s="13"/>
      <c r="AD414" s="13"/>
      <c r="AE414" s="16"/>
    </row>
    <row r="415" spans="1:31" ht="12.75" customHeight="1">
      <c r="A415" s="78">
        <f t="shared" si="84"/>
        <v>0</v>
      </c>
      <c r="B415" s="79" t="s">
        <v>814</v>
      </c>
      <c r="C415" s="79" t="s">
        <v>762</v>
      </c>
      <c r="D415" s="80">
        <v>5</v>
      </c>
      <c r="E415" s="79" t="s">
        <v>75</v>
      </c>
      <c r="F415" s="79" t="s">
        <v>86</v>
      </c>
      <c r="G415" s="79" t="s">
        <v>87</v>
      </c>
      <c r="H415" s="81">
        <v>5</v>
      </c>
      <c r="I415" s="82" t="s">
        <v>815</v>
      </c>
      <c r="J415" s="83"/>
      <c r="K415" s="84">
        <v>112</v>
      </c>
      <c r="L415" s="85">
        <f t="shared" si="85"/>
        <v>0</v>
      </c>
      <c r="M415" s="86"/>
      <c r="N415" s="87"/>
      <c r="O415" s="88"/>
      <c r="P415" s="89"/>
      <c r="Q415" s="90"/>
      <c r="R415" s="91"/>
      <c r="S415" s="92"/>
      <c r="T415" s="93"/>
      <c r="U415" s="94"/>
      <c r="V415" s="85">
        <f t="shared" si="86"/>
        <v>0</v>
      </c>
      <c r="W415" s="95">
        <f t="shared" si="87"/>
        <v>0</v>
      </c>
      <c r="X415" s="123">
        <v>5.99</v>
      </c>
      <c r="Y415" s="124">
        <f t="shared" si="88"/>
        <v>0</v>
      </c>
      <c r="Z415" s="66"/>
      <c r="AA415" s="13"/>
      <c r="AB415" s="13"/>
      <c r="AC415" s="13"/>
      <c r="AD415" s="13"/>
      <c r="AE415" s="16"/>
    </row>
    <row r="416" spans="1:31" ht="12.75" customHeight="1">
      <c r="A416" s="78">
        <f t="shared" si="84"/>
        <v>0</v>
      </c>
      <c r="B416" s="79" t="s">
        <v>816</v>
      </c>
      <c r="C416" s="79" t="s">
        <v>762</v>
      </c>
      <c r="D416" s="80">
        <v>5</v>
      </c>
      <c r="E416" s="79" t="s">
        <v>75</v>
      </c>
      <c r="F416" s="79" t="s">
        <v>92</v>
      </c>
      <c r="G416" s="79" t="s">
        <v>79</v>
      </c>
      <c r="H416" s="81">
        <v>5</v>
      </c>
      <c r="I416" s="82" t="s">
        <v>817</v>
      </c>
      <c r="J416" s="83"/>
      <c r="K416" s="84">
        <v>106</v>
      </c>
      <c r="L416" s="85">
        <f t="shared" si="85"/>
        <v>0</v>
      </c>
      <c r="M416" s="86"/>
      <c r="N416" s="87"/>
      <c r="O416" s="88"/>
      <c r="P416" s="89"/>
      <c r="Q416" s="90"/>
      <c r="R416" s="91"/>
      <c r="S416" s="92"/>
      <c r="T416" s="93"/>
      <c r="U416" s="94"/>
      <c r="V416" s="85">
        <f t="shared" si="86"/>
        <v>0</v>
      </c>
      <c r="W416" s="95">
        <f t="shared" si="87"/>
        <v>0</v>
      </c>
      <c r="X416" s="123">
        <v>5.08</v>
      </c>
      <c r="Y416" s="124">
        <f t="shared" si="88"/>
        <v>0</v>
      </c>
      <c r="Z416" s="66"/>
      <c r="AA416" s="13"/>
      <c r="AB416" s="13"/>
      <c r="AC416" s="13"/>
      <c r="AD416" s="13"/>
      <c r="AE416" s="16"/>
    </row>
    <row r="417" spans="1:31" ht="12.75" customHeight="1">
      <c r="A417" s="78">
        <f t="shared" si="84"/>
        <v>0</v>
      </c>
      <c r="B417" s="79" t="s">
        <v>818</v>
      </c>
      <c r="C417" s="79" t="s">
        <v>762</v>
      </c>
      <c r="D417" s="80">
        <v>5</v>
      </c>
      <c r="E417" s="79" t="s">
        <v>75</v>
      </c>
      <c r="F417" s="79" t="s">
        <v>101</v>
      </c>
      <c r="G417" s="79" t="s">
        <v>107</v>
      </c>
      <c r="H417" s="81">
        <v>10</v>
      </c>
      <c r="I417" s="82" t="s">
        <v>819</v>
      </c>
      <c r="J417" s="83"/>
      <c r="K417" s="84">
        <v>150</v>
      </c>
      <c r="L417" s="85">
        <f t="shared" si="85"/>
        <v>0</v>
      </c>
      <c r="M417" s="86"/>
      <c r="N417" s="87"/>
      <c r="O417" s="88"/>
      <c r="P417" s="89"/>
      <c r="Q417" s="90"/>
      <c r="R417" s="91"/>
      <c r="S417" s="92"/>
      <c r="T417" s="93"/>
      <c r="U417" s="94"/>
      <c r="V417" s="85">
        <f t="shared" si="86"/>
        <v>0</v>
      </c>
      <c r="W417" s="95">
        <f t="shared" si="87"/>
        <v>0</v>
      </c>
      <c r="X417" s="96">
        <v>8.65</v>
      </c>
      <c r="Y417" s="97">
        <f t="shared" si="88"/>
        <v>0</v>
      </c>
      <c r="Z417" s="66"/>
      <c r="AA417" s="13"/>
      <c r="AB417" s="13"/>
      <c r="AC417" s="13"/>
      <c r="AD417" s="13"/>
      <c r="AE417" s="16"/>
    </row>
    <row r="418" spans="1:31" ht="12" customHeight="1">
      <c r="A418" s="67">
        <f t="shared" si="84"/>
        <v>0</v>
      </c>
      <c r="B418" s="102"/>
      <c r="C418" s="103"/>
      <c r="D418" s="103"/>
      <c r="E418" s="103"/>
      <c r="F418" s="103"/>
      <c r="G418" s="103"/>
      <c r="H418" s="104"/>
      <c r="I418" s="104"/>
      <c r="J418" s="105"/>
      <c r="K418" s="106"/>
      <c r="L418" s="107"/>
      <c r="M418" s="108"/>
      <c r="N418" s="108"/>
      <c r="O418" s="109"/>
      <c r="P418" s="108"/>
      <c r="Q418" s="108"/>
      <c r="R418" s="108"/>
      <c r="S418" s="108"/>
      <c r="T418" s="108"/>
      <c r="U418" s="109"/>
      <c r="V418" s="107"/>
      <c r="W418" s="110"/>
      <c r="X418" s="111"/>
      <c r="Y418" s="112"/>
      <c r="Z418" s="66"/>
      <c r="AA418" s="13"/>
      <c r="AB418" s="13"/>
      <c r="AC418" s="13"/>
      <c r="AD418" s="13"/>
      <c r="AE418" s="16"/>
    </row>
    <row r="419" spans="1:31" ht="12.75" customHeight="1">
      <c r="A419" s="78">
        <f t="shared" si="84"/>
        <v>0</v>
      </c>
      <c r="B419" s="79" t="s">
        <v>820</v>
      </c>
      <c r="C419" s="79" t="s">
        <v>762</v>
      </c>
      <c r="D419" s="80">
        <v>4</v>
      </c>
      <c r="E419" s="79" t="s">
        <v>75</v>
      </c>
      <c r="F419" s="79" t="s">
        <v>92</v>
      </c>
      <c r="G419" s="79" t="s">
        <v>79</v>
      </c>
      <c r="H419" s="81">
        <v>10</v>
      </c>
      <c r="I419" s="82" t="s">
        <v>821</v>
      </c>
      <c r="J419" s="83"/>
      <c r="K419" s="84">
        <v>78</v>
      </c>
      <c r="L419" s="85">
        <f t="shared" ref="L419:L437" si="89">SUM(M419:U419)</f>
        <v>0</v>
      </c>
      <c r="M419" s="86"/>
      <c r="N419" s="87"/>
      <c r="O419" s="88"/>
      <c r="P419" s="89"/>
      <c r="Q419" s="90"/>
      <c r="R419" s="91"/>
      <c r="S419" s="92"/>
      <c r="T419" s="93"/>
      <c r="U419" s="94"/>
      <c r="V419" s="85">
        <f t="shared" ref="V419:V437" si="90">L419*H419</f>
        <v>0</v>
      </c>
      <c r="W419" s="95">
        <f t="shared" ref="W419:W437" si="91">L419*K419</f>
        <v>0</v>
      </c>
      <c r="X419" s="117">
        <v>2.4500000000000002</v>
      </c>
      <c r="Y419" s="118">
        <f t="shared" ref="Y419:Y437" si="92">X419*L419</f>
        <v>0</v>
      </c>
      <c r="Z419" s="66"/>
      <c r="AA419" s="13"/>
      <c r="AB419" s="13"/>
      <c r="AC419" s="13"/>
      <c r="AD419" s="13"/>
      <c r="AE419" s="16"/>
    </row>
    <row r="420" spans="1:31" ht="12.75" customHeight="1">
      <c r="A420" s="78">
        <f t="shared" si="84"/>
        <v>0</v>
      </c>
      <c r="B420" s="79" t="s">
        <v>822</v>
      </c>
      <c r="C420" s="79" t="s">
        <v>762</v>
      </c>
      <c r="D420" s="80">
        <v>4</v>
      </c>
      <c r="E420" s="79" t="s">
        <v>75</v>
      </c>
      <c r="F420" s="79" t="s">
        <v>101</v>
      </c>
      <c r="G420" s="79" t="s">
        <v>107</v>
      </c>
      <c r="H420" s="81">
        <v>10</v>
      </c>
      <c r="I420" s="82" t="s">
        <v>823</v>
      </c>
      <c r="J420" s="83"/>
      <c r="K420" s="84">
        <v>89</v>
      </c>
      <c r="L420" s="85">
        <f t="shared" si="89"/>
        <v>0</v>
      </c>
      <c r="M420" s="86"/>
      <c r="N420" s="87"/>
      <c r="O420" s="88"/>
      <c r="P420" s="89"/>
      <c r="Q420" s="90"/>
      <c r="R420" s="91"/>
      <c r="S420" s="92"/>
      <c r="T420" s="93"/>
      <c r="U420" s="94"/>
      <c r="V420" s="85">
        <f t="shared" si="90"/>
        <v>0</v>
      </c>
      <c r="W420" s="95">
        <f t="shared" si="91"/>
        <v>0</v>
      </c>
      <c r="X420" s="123">
        <v>3.55</v>
      </c>
      <c r="Y420" s="124">
        <f t="shared" si="92"/>
        <v>0</v>
      </c>
      <c r="Z420" s="66"/>
      <c r="AA420" s="13"/>
      <c r="AB420" s="13"/>
      <c r="AC420" s="13"/>
      <c r="AD420" s="13"/>
      <c r="AE420" s="16"/>
    </row>
    <row r="421" spans="1:31" ht="12.75" customHeight="1">
      <c r="A421" s="78">
        <f t="shared" si="84"/>
        <v>0</v>
      </c>
      <c r="B421" s="79" t="s">
        <v>824</v>
      </c>
      <c r="C421" s="79" t="s">
        <v>762</v>
      </c>
      <c r="D421" s="80">
        <v>4</v>
      </c>
      <c r="E421" s="79" t="s">
        <v>75</v>
      </c>
      <c r="F421" s="79" t="s">
        <v>92</v>
      </c>
      <c r="G421" s="79" t="s">
        <v>79</v>
      </c>
      <c r="H421" s="81">
        <v>10</v>
      </c>
      <c r="I421" s="82" t="s">
        <v>825</v>
      </c>
      <c r="J421" s="83"/>
      <c r="K421" s="84">
        <v>67</v>
      </c>
      <c r="L421" s="85">
        <f t="shared" si="89"/>
        <v>0</v>
      </c>
      <c r="M421" s="86"/>
      <c r="N421" s="87"/>
      <c r="O421" s="88"/>
      <c r="P421" s="89"/>
      <c r="Q421" s="90"/>
      <c r="R421" s="91"/>
      <c r="S421" s="92"/>
      <c r="T421" s="93"/>
      <c r="U421" s="94"/>
      <c r="V421" s="85">
        <f t="shared" si="90"/>
        <v>0</v>
      </c>
      <c r="W421" s="95">
        <f t="shared" si="91"/>
        <v>0</v>
      </c>
      <c r="X421" s="123">
        <v>1.95</v>
      </c>
      <c r="Y421" s="124">
        <f t="shared" si="92"/>
        <v>0</v>
      </c>
      <c r="Z421" s="66"/>
      <c r="AA421" s="13"/>
      <c r="AB421" s="13"/>
      <c r="AC421" s="13"/>
      <c r="AD421" s="13"/>
      <c r="AE421" s="16"/>
    </row>
    <row r="422" spans="1:31" ht="12.75" customHeight="1">
      <c r="A422" s="78">
        <f t="shared" si="84"/>
        <v>0</v>
      </c>
      <c r="B422" s="79" t="s">
        <v>826</v>
      </c>
      <c r="C422" s="79" t="s">
        <v>762</v>
      </c>
      <c r="D422" s="80">
        <v>4</v>
      </c>
      <c r="E422" s="79" t="s">
        <v>75</v>
      </c>
      <c r="F422" s="79" t="s">
        <v>101</v>
      </c>
      <c r="G422" s="79" t="s">
        <v>107</v>
      </c>
      <c r="H422" s="81">
        <v>10</v>
      </c>
      <c r="I422" s="82" t="s">
        <v>827</v>
      </c>
      <c r="J422" s="83"/>
      <c r="K422" s="84">
        <v>128</v>
      </c>
      <c r="L422" s="85">
        <f t="shared" si="89"/>
        <v>0</v>
      </c>
      <c r="M422" s="86"/>
      <c r="N422" s="87"/>
      <c r="O422" s="88"/>
      <c r="P422" s="89"/>
      <c r="Q422" s="90"/>
      <c r="R422" s="91"/>
      <c r="S422" s="92"/>
      <c r="T422" s="93"/>
      <c r="U422" s="94"/>
      <c r="V422" s="85">
        <f t="shared" si="90"/>
        <v>0</v>
      </c>
      <c r="W422" s="95">
        <f t="shared" si="91"/>
        <v>0</v>
      </c>
      <c r="X422" s="123">
        <v>5.54</v>
      </c>
      <c r="Y422" s="124">
        <f t="shared" si="92"/>
        <v>0</v>
      </c>
      <c r="Z422" s="66"/>
      <c r="AA422" s="13"/>
      <c r="AB422" s="13"/>
      <c r="AC422" s="13"/>
      <c r="AD422" s="13"/>
      <c r="AE422" s="16"/>
    </row>
    <row r="423" spans="1:31" ht="12.75" customHeight="1">
      <c r="A423" s="78">
        <f t="shared" si="84"/>
        <v>0</v>
      </c>
      <c r="B423" s="79" t="s">
        <v>828</v>
      </c>
      <c r="C423" s="79" t="s">
        <v>762</v>
      </c>
      <c r="D423" s="80">
        <v>4</v>
      </c>
      <c r="E423" s="79" t="s">
        <v>75</v>
      </c>
      <c r="F423" s="79" t="s">
        <v>101</v>
      </c>
      <c r="G423" s="79" t="s">
        <v>107</v>
      </c>
      <c r="H423" s="81">
        <v>10</v>
      </c>
      <c r="I423" s="82" t="s">
        <v>829</v>
      </c>
      <c r="J423" s="83"/>
      <c r="K423" s="84">
        <v>100</v>
      </c>
      <c r="L423" s="85">
        <f t="shared" si="89"/>
        <v>0</v>
      </c>
      <c r="M423" s="86"/>
      <c r="N423" s="87"/>
      <c r="O423" s="88"/>
      <c r="P423" s="89"/>
      <c r="Q423" s="90"/>
      <c r="R423" s="91"/>
      <c r="S423" s="92"/>
      <c r="T423" s="93"/>
      <c r="U423" s="94"/>
      <c r="V423" s="85">
        <f t="shared" si="90"/>
        <v>0</v>
      </c>
      <c r="W423" s="95">
        <f t="shared" si="91"/>
        <v>0</v>
      </c>
      <c r="X423" s="123">
        <v>3.7</v>
      </c>
      <c r="Y423" s="124">
        <f t="shared" si="92"/>
        <v>0</v>
      </c>
      <c r="Z423" s="66"/>
      <c r="AA423" s="13"/>
      <c r="AB423" s="13"/>
      <c r="AC423" s="13"/>
      <c r="AD423" s="13"/>
      <c r="AE423" s="16"/>
    </row>
    <row r="424" spans="1:31" ht="12.75" customHeight="1">
      <c r="A424" s="78">
        <f t="shared" si="84"/>
        <v>0</v>
      </c>
      <c r="B424" s="79" t="s">
        <v>830</v>
      </c>
      <c r="C424" s="79" t="s">
        <v>762</v>
      </c>
      <c r="D424" s="80">
        <v>4</v>
      </c>
      <c r="E424" s="79" t="s">
        <v>75</v>
      </c>
      <c r="F424" s="79" t="s">
        <v>101</v>
      </c>
      <c r="G424" s="79" t="s">
        <v>107</v>
      </c>
      <c r="H424" s="81">
        <v>10</v>
      </c>
      <c r="I424" s="82" t="s">
        <v>831</v>
      </c>
      <c r="J424" s="83"/>
      <c r="K424" s="84">
        <v>106</v>
      </c>
      <c r="L424" s="85">
        <f t="shared" si="89"/>
        <v>0</v>
      </c>
      <c r="M424" s="86"/>
      <c r="N424" s="87"/>
      <c r="O424" s="88"/>
      <c r="P424" s="89"/>
      <c r="Q424" s="90"/>
      <c r="R424" s="91"/>
      <c r="S424" s="92"/>
      <c r="T424" s="93"/>
      <c r="U424" s="94"/>
      <c r="V424" s="85">
        <f t="shared" si="90"/>
        <v>0</v>
      </c>
      <c r="W424" s="95">
        <f t="shared" si="91"/>
        <v>0</v>
      </c>
      <c r="X424" s="123">
        <v>4.07</v>
      </c>
      <c r="Y424" s="124">
        <f t="shared" si="92"/>
        <v>0</v>
      </c>
      <c r="Z424" s="66"/>
      <c r="AA424" s="13"/>
      <c r="AB424" s="13"/>
      <c r="AC424" s="13"/>
      <c r="AD424" s="13"/>
      <c r="AE424" s="16"/>
    </row>
    <row r="425" spans="1:31" ht="12.75" customHeight="1">
      <c r="A425" s="78">
        <f t="shared" ref="A425:A453" si="93">U425*K425</f>
        <v>0</v>
      </c>
      <c r="B425" s="79" t="s">
        <v>832</v>
      </c>
      <c r="C425" s="79" t="s">
        <v>762</v>
      </c>
      <c r="D425" s="80">
        <v>4</v>
      </c>
      <c r="E425" s="79" t="s">
        <v>75</v>
      </c>
      <c r="F425" s="79" t="s">
        <v>101</v>
      </c>
      <c r="G425" s="79" t="s">
        <v>107</v>
      </c>
      <c r="H425" s="81">
        <v>10</v>
      </c>
      <c r="I425" s="82" t="s">
        <v>833</v>
      </c>
      <c r="J425" s="83"/>
      <c r="K425" s="84">
        <v>139</v>
      </c>
      <c r="L425" s="85">
        <f t="shared" si="89"/>
        <v>0</v>
      </c>
      <c r="M425" s="86"/>
      <c r="N425" s="87"/>
      <c r="O425" s="88"/>
      <c r="P425" s="89"/>
      <c r="Q425" s="90"/>
      <c r="R425" s="91"/>
      <c r="S425" s="92"/>
      <c r="T425" s="93"/>
      <c r="U425" s="94"/>
      <c r="V425" s="85">
        <f t="shared" si="90"/>
        <v>0</v>
      </c>
      <c r="W425" s="95">
        <f t="shared" si="91"/>
        <v>0</v>
      </c>
      <c r="X425" s="123">
        <v>6.04</v>
      </c>
      <c r="Y425" s="124">
        <f t="shared" si="92"/>
        <v>0</v>
      </c>
      <c r="Z425" s="66"/>
      <c r="AA425" s="13"/>
      <c r="AB425" s="13"/>
      <c r="AC425" s="13"/>
      <c r="AD425" s="13"/>
      <c r="AE425" s="16"/>
    </row>
    <row r="426" spans="1:31" ht="12.75" customHeight="1">
      <c r="A426" s="78">
        <f t="shared" si="93"/>
        <v>0</v>
      </c>
      <c r="B426" s="79" t="s">
        <v>834</v>
      </c>
      <c r="C426" s="79" t="s">
        <v>762</v>
      </c>
      <c r="D426" s="80">
        <v>4</v>
      </c>
      <c r="E426" s="79" t="s">
        <v>75</v>
      </c>
      <c r="F426" s="79" t="s">
        <v>101</v>
      </c>
      <c r="G426" s="79" t="s">
        <v>107</v>
      </c>
      <c r="H426" s="81">
        <v>10</v>
      </c>
      <c r="I426" s="82" t="s">
        <v>835</v>
      </c>
      <c r="J426" s="83"/>
      <c r="K426" s="84">
        <v>89</v>
      </c>
      <c r="L426" s="85">
        <f t="shared" si="89"/>
        <v>0</v>
      </c>
      <c r="M426" s="86"/>
      <c r="N426" s="87"/>
      <c r="O426" s="88"/>
      <c r="P426" s="89"/>
      <c r="Q426" s="90"/>
      <c r="R426" s="91"/>
      <c r="S426" s="92"/>
      <c r="T426" s="93"/>
      <c r="U426" s="94"/>
      <c r="V426" s="85">
        <f t="shared" si="90"/>
        <v>0</v>
      </c>
      <c r="W426" s="95">
        <f t="shared" si="91"/>
        <v>0</v>
      </c>
      <c r="X426" s="123">
        <v>3.06</v>
      </c>
      <c r="Y426" s="124">
        <f t="shared" si="92"/>
        <v>0</v>
      </c>
      <c r="Z426" s="66"/>
      <c r="AA426" s="13"/>
      <c r="AB426" s="13"/>
      <c r="AC426" s="13"/>
      <c r="AD426" s="13"/>
      <c r="AE426" s="16"/>
    </row>
    <row r="427" spans="1:31" ht="12.75" customHeight="1">
      <c r="A427" s="78">
        <f t="shared" si="93"/>
        <v>0</v>
      </c>
      <c r="B427" s="79" t="s">
        <v>836</v>
      </c>
      <c r="C427" s="79" t="s">
        <v>762</v>
      </c>
      <c r="D427" s="80">
        <v>4</v>
      </c>
      <c r="E427" s="79" t="s">
        <v>75</v>
      </c>
      <c r="F427" s="79" t="s">
        <v>101</v>
      </c>
      <c r="G427" s="79" t="s">
        <v>107</v>
      </c>
      <c r="H427" s="81">
        <v>10</v>
      </c>
      <c r="I427" s="82" t="s">
        <v>837</v>
      </c>
      <c r="J427" s="83"/>
      <c r="K427" s="84">
        <v>95</v>
      </c>
      <c r="L427" s="85">
        <f t="shared" si="89"/>
        <v>0</v>
      </c>
      <c r="M427" s="86"/>
      <c r="N427" s="87"/>
      <c r="O427" s="88"/>
      <c r="P427" s="89"/>
      <c r="Q427" s="90"/>
      <c r="R427" s="91"/>
      <c r="S427" s="92"/>
      <c r="T427" s="93"/>
      <c r="U427" s="94"/>
      <c r="V427" s="85">
        <f t="shared" si="90"/>
        <v>0</v>
      </c>
      <c r="W427" s="95">
        <f t="shared" si="91"/>
        <v>0</v>
      </c>
      <c r="X427" s="123">
        <v>3.86</v>
      </c>
      <c r="Y427" s="124">
        <f t="shared" si="92"/>
        <v>0</v>
      </c>
      <c r="Z427" s="66"/>
      <c r="AA427" s="13"/>
      <c r="AB427" s="13"/>
      <c r="AC427" s="13"/>
      <c r="AD427" s="13"/>
      <c r="AE427" s="16"/>
    </row>
    <row r="428" spans="1:31" ht="12.75" customHeight="1">
      <c r="A428" s="78">
        <f t="shared" si="93"/>
        <v>0</v>
      </c>
      <c r="B428" s="79" t="s">
        <v>838</v>
      </c>
      <c r="C428" s="79" t="s">
        <v>762</v>
      </c>
      <c r="D428" s="80">
        <v>4</v>
      </c>
      <c r="E428" s="79" t="s">
        <v>75</v>
      </c>
      <c r="F428" s="79" t="s">
        <v>92</v>
      </c>
      <c r="G428" s="79" t="s">
        <v>79</v>
      </c>
      <c r="H428" s="81">
        <v>10</v>
      </c>
      <c r="I428" s="82" t="s">
        <v>839</v>
      </c>
      <c r="J428" s="83"/>
      <c r="K428" s="84">
        <v>84</v>
      </c>
      <c r="L428" s="85">
        <f t="shared" si="89"/>
        <v>0</v>
      </c>
      <c r="M428" s="86"/>
      <c r="N428" s="87"/>
      <c r="O428" s="88"/>
      <c r="P428" s="89"/>
      <c r="Q428" s="90"/>
      <c r="R428" s="91"/>
      <c r="S428" s="92"/>
      <c r="T428" s="93"/>
      <c r="U428" s="94"/>
      <c r="V428" s="85">
        <f t="shared" si="90"/>
        <v>0</v>
      </c>
      <c r="W428" s="95">
        <f t="shared" si="91"/>
        <v>0</v>
      </c>
      <c r="X428" s="123">
        <v>3.43</v>
      </c>
      <c r="Y428" s="124">
        <f t="shared" si="92"/>
        <v>0</v>
      </c>
      <c r="Z428" s="66"/>
      <c r="AA428" s="13"/>
      <c r="AB428" s="13"/>
      <c r="AC428" s="13"/>
      <c r="AD428" s="13"/>
      <c r="AE428" s="16"/>
    </row>
    <row r="429" spans="1:31" ht="12.75" customHeight="1">
      <c r="A429" s="78">
        <f t="shared" si="93"/>
        <v>0</v>
      </c>
      <c r="B429" s="79" t="s">
        <v>840</v>
      </c>
      <c r="C429" s="79" t="s">
        <v>762</v>
      </c>
      <c r="D429" s="80">
        <v>4</v>
      </c>
      <c r="E429" s="79" t="s">
        <v>75</v>
      </c>
      <c r="F429" s="79" t="s">
        <v>92</v>
      </c>
      <c r="G429" s="79" t="s">
        <v>79</v>
      </c>
      <c r="H429" s="81">
        <v>10</v>
      </c>
      <c r="I429" s="82" t="s">
        <v>841</v>
      </c>
      <c r="J429" s="83"/>
      <c r="K429" s="84">
        <v>106</v>
      </c>
      <c r="L429" s="85">
        <f t="shared" si="89"/>
        <v>0</v>
      </c>
      <c r="M429" s="86"/>
      <c r="N429" s="87"/>
      <c r="O429" s="88"/>
      <c r="P429" s="89"/>
      <c r="Q429" s="90"/>
      <c r="R429" s="91"/>
      <c r="S429" s="92"/>
      <c r="T429" s="93"/>
      <c r="U429" s="94"/>
      <c r="V429" s="85">
        <f t="shared" si="90"/>
        <v>0</v>
      </c>
      <c r="W429" s="95">
        <f t="shared" si="91"/>
        <v>0</v>
      </c>
      <c r="X429" s="123">
        <v>4.55</v>
      </c>
      <c r="Y429" s="124">
        <f t="shared" si="92"/>
        <v>0</v>
      </c>
      <c r="Z429" s="66"/>
      <c r="AA429" s="13"/>
      <c r="AB429" s="13"/>
      <c r="AC429" s="13"/>
      <c r="AD429" s="13"/>
      <c r="AE429" s="16"/>
    </row>
    <row r="430" spans="1:31" ht="12.75" customHeight="1">
      <c r="A430" s="78">
        <f t="shared" si="93"/>
        <v>0</v>
      </c>
      <c r="B430" s="79" t="s">
        <v>842</v>
      </c>
      <c r="C430" s="79" t="s">
        <v>762</v>
      </c>
      <c r="D430" s="80">
        <v>4</v>
      </c>
      <c r="E430" s="79" t="s">
        <v>75</v>
      </c>
      <c r="F430" s="79" t="s">
        <v>92</v>
      </c>
      <c r="G430" s="79" t="s">
        <v>79</v>
      </c>
      <c r="H430" s="81">
        <v>10</v>
      </c>
      <c r="I430" s="82" t="s">
        <v>843</v>
      </c>
      <c r="J430" s="83"/>
      <c r="K430" s="84">
        <v>106</v>
      </c>
      <c r="L430" s="85">
        <f t="shared" si="89"/>
        <v>0</v>
      </c>
      <c r="M430" s="86"/>
      <c r="N430" s="87"/>
      <c r="O430" s="88"/>
      <c r="P430" s="89"/>
      <c r="Q430" s="90"/>
      <c r="R430" s="91"/>
      <c r="S430" s="92"/>
      <c r="T430" s="93"/>
      <c r="U430" s="94"/>
      <c r="V430" s="85">
        <f t="shared" si="90"/>
        <v>0</v>
      </c>
      <c r="W430" s="95">
        <f t="shared" si="91"/>
        <v>0</v>
      </c>
      <c r="X430" s="123">
        <v>4.87</v>
      </c>
      <c r="Y430" s="124">
        <f t="shared" si="92"/>
        <v>0</v>
      </c>
      <c r="Z430" s="66"/>
      <c r="AA430" s="13"/>
      <c r="AB430" s="13"/>
      <c r="AC430" s="13"/>
      <c r="AD430" s="13"/>
      <c r="AE430" s="16"/>
    </row>
    <row r="431" spans="1:31" ht="12.75" customHeight="1">
      <c r="A431" s="78">
        <f t="shared" si="93"/>
        <v>0</v>
      </c>
      <c r="B431" s="79" t="s">
        <v>844</v>
      </c>
      <c r="C431" s="79" t="s">
        <v>762</v>
      </c>
      <c r="D431" s="80">
        <v>4</v>
      </c>
      <c r="E431" s="79" t="s">
        <v>75</v>
      </c>
      <c r="F431" s="79" t="s">
        <v>86</v>
      </c>
      <c r="G431" s="79" t="s">
        <v>87</v>
      </c>
      <c r="H431" s="81">
        <v>10</v>
      </c>
      <c r="I431" s="82" t="s">
        <v>845</v>
      </c>
      <c r="J431" s="83"/>
      <c r="K431" s="84">
        <v>112</v>
      </c>
      <c r="L431" s="85">
        <f t="shared" si="89"/>
        <v>0</v>
      </c>
      <c r="M431" s="86"/>
      <c r="N431" s="87"/>
      <c r="O431" s="88"/>
      <c r="P431" s="89"/>
      <c r="Q431" s="90"/>
      <c r="R431" s="91"/>
      <c r="S431" s="92"/>
      <c r="T431" s="93"/>
      <c r="U431" s="94"/>
      <c r="V431" s="85">
        <f t="shared" si="90"/>
        <v>0</v>
      </c>
      <c r="W431" s="95">
        <f t="shared" si="91"/>
        <v>0</v>
      </c>
      <c r="X431" s="123">
        <v>5.51</v>
      </c>
      <c r="Y431" s="124">
        <f t="shared" si="92"/>
        <v>0</v>
      </c>
      <c r="Z431" s="66"/>
      <c r="AA431" s="13"/>
      <c r="AB431" s="13"/>
      <c r="AC431" s="13"/>
      <c r="AD431" s="13"/>
      <c r="AE431" s="16"/>
    </row>
    <row r="432" spans="1:31" ht="12.75" customHeight="1">
      <c r="A432" s="78">
        <f t="shared" si="93"/>
        <v>0</v>
      </c>
      <c r="B432" s="79" t="s">
        <v>846</v>
      </c>
      <c r="C432" s="79" t="s">
        <v>762</v>
      </c>
      <c r="D432" s="80">
        <v>4</v>
      </c>
      <c r="E432" s="79" t="s">
        <v>75</v>
      </c>
      <c r="F432" s="79" t="s">
        <v>130</v>
      </c>
      <c r="G432" s="79" t="s">
        <v>87</v>
      </c>
      <c r="H432" s="81">
        <v>10</v>
      </c>
      <c r="I432" s="82" t="s">
        <v>847</v>
      </c>
      <c r="J432" s="83"/>
      <c r="K432" s="84">
        <v>112</v>
      </c>
      <c r="L432" s="85">
        <f t="shared" si="89"/>
        <v>0</v>
      </c>
      <c r="M432" s="86"/>
      <c r="N432" s="87"/>
      <c r="O432" s="88"/>
      <c r="P432" s="89"/>
      <c r="Q432" s="90"/>
      <c r="R432" s="91"/>
      <c r="S432" s="92"/>
      <c r="T432" s="93"/>
      <c r="U432" s="94"/>
      <c r="V432" s="85">
        <f t="shared" si="90"/>
        <v>0</v>
      </c>
      <c r="W432" s="95">
        <f t="shared" si="91"/>
        <v>0</v>
      </c>
      <c r="X432" s="123">
        <v>5.2</v>
      </c>
      <c r="Y432" s="124">
        <f t="shared" si="92"/>
        <v>0</v>
      </c>
      <c r="Z432" s="66"/>
      <c r="AA432" s="13"/>
      <c r="AB432" s="13"/>
      <c r="AC432" s="13"/>
      <c r="AD432" s="13"/>
      <c r="AE432" s="16"/>
    </row>
    <row r="433" spans="1:31" ht="12.75" customHeight="1">
      <c r="A433" s="78">
        <f t="shared" si="93"/>
        <v>0</v>
      </c>
      <c r="B433" s="79" t="s">
        <v>848</v>
      </c>
      <c r="C433" s="79" t="s">
        <v>762</v>
      </c>
      <c r="D433" s="80">
        <v>4</v>
      </c>
      <c r="E433" s="79" t="s">
        <v>75</v>
      </c>
      <c r="F433" s="79" t="s">
        <v>86</v>
      </c>
      <c r="G433" s="79" t="s">
        <v>87</v>
      </c>
      <c r="H433" s="81">
        <v>10</v>
      </c>
      <c r="I433" s="82" t="s">
        <v>849</v>
      </c>
      <c r="J433" s="83"/>
      <c r="K433" s="84">
        <v>145</v>
      </c>
      <c r="L433" s="85">
        <f t="shared" si="89"/>
        <v>0</v>
      </c>
      <c r="M433" s="86"/>
      <c r="N433" s="87"/>
      <c r="O433" s="88"/>
      <c r="P433" s="89"/>
      <c r="Q433" s="90"/>
      <c r="R433" s="91"/>
      <c r="S433" s="92"/>
      <c r="T433" s="93"/>
      <c r="U433" s="94"/>
      <c r="V433" s="85">
        <f t="shared" si="90"/>
        <v>0</v>
      </c>
      <c r="W433" s="95">
        <f t="shared" si="91"/>
        <v>0</v>
      </c>
      <c r="X433" s="123">
        <v>7.57</v>
      </c>
      <c r="Y433" s="124">
        <f t="shared" si="92"/>
        <v>0</v>
      </c>
      <c r="Z433" s="66"/>
      <c r="AA433" s="13"/>
      <c r="AB433" s="13"/>
      <c r="AC433" s="13"/>
      <c r="AD433" s="13"/>
      <c r="AE433" s="16"/>
    </row>
    <row r="434" spans="1:31" ht="12.75" customHeight="1">
      <c r="A434" s="78">
        <f t="shared" si="93"/>
        <v>0</v>
      </c>
      <c r="B434" s="79" t="s">
        <v>850</v>
      </c>
      <c r="C434" s="79" t="s">
        <v>762</v>
      </c>
      <c r="D434" s="80">
        <v>4</v>
      </c>
      <c r="E434" s="79" t="s">
        <v>75</v>
      </c>
      <c r="F434" s="79" t="s">
        <v>101</v>
      </c>
      <c r="G434" s="79" t="s">
        <v>107</v>
      </c>
      <c r="H434" s="81">
        <v>10</v>
      </c>
      <c r="I434" s="82" t="s">
        <v>851</v>
      </c>
      <c r="J434" s="83"/>
      <c r="K434" s="84">
        <v>128</v>
      </c>
      <c r="L434" s="85">
        <f t="shared" si="89"/>
        <v>0</v>
      </c>
      <c r="M434" s="86"/>
      <c r="N434" s="87"/>
      <c r="O434" s="88"/>
      <c r="P434" s="89"/>
      <c r="Q434" s="90"/>
      <c r="R434" s="91"/>
      <c r="S434" s="92"/>
      <c r="T434" s="93"/>
      <c r="U434" s="94"/>
      <c r="V434" s="85">
        <f t="shared" si="90"/>
        <v>0</v>
      </c>
      <c r="W434" s="95">
        <f t="shared" si="91"/>
        <v>0</v>
      </c>
      <c r="X434" s="123">
        <v>5.8</v>
      </c>
      <c r="Y434" s="124">
        <f t="shared" si="92"/>
        <v>0</v>
      </c>
      <c r="Z434" s="66"/>
      <c r="AA434" s="13"/>
      <c r="AB434" s="13"/>
      <c r="AC434" s="13"/>
      <c r="AD434" s="13"/>
      <c r="AE434" s="16"/>
    </row>
    <row r="435" spans="1:31" ht="12.75" customHeight="1">
      <c r="A435" s="78">
        <f t="shared" si="93"/>
        <v>0</v>
      </c>
      <c r="B435" s="79" t="s">
        <v>852</v>
      </c>
      <c r="C435" s="79" t="s">
        <v>762</v>
      </c>
      <c r="D435" s="80">
        <v>4</v>
      </c>
      <c r="E435" s="79" t="s">
        <v>75</v>
      </c>
      <c r="F435" s="79" t="s">
        <v>101</v>
      </c>
      <c r="G435" s="79" t="s">
        <v>107</v>
      </c>
      <c r="H435" s="81">
        <v>10</v>
      </c>
      <c r="I435" s="82" t="s">
        <v>853</v>
      </c>
      <c r="J435" s="83"/>
      <c r="K435" s="84">
        <v>128</v>
      </c>
      <c r="L435" s="85">
        <f t="shared" si="89"/>
        <v>0</v>
      </c>
      <c r="M435" s="86"/>
      <c r="N435" s="87"/>
      <c r="O435" s="88"/>
      <c r="P435" s="89"/>
      <c r="Q435" s="90"/>
      <c r="R435" s="91"/>
      <c r="S435" s="92"/>
      <c r="T435" s="93"/>
      <c r="U435" s="94"/>
      <c r="V435" s="85">
        <f t="shared" si="90"/>
        <v>0</v>
      </c>
      <c r="W435" s="95">
        <f t="shared" si="91"/>
        <v>0</v>
      </c>
      <c r="X435" s="123">
        <v>6.04</v>
      </c>
      <c r="Y435" s="124">
        <f t="shared" si="92"/>
        <v>0</v>
      </c>
      <c r="Z435" s="66"/>
      <c r="AA435" s="13"/>
      <c r="AB435" s="13"/>
      <c r="AC435" s="13"/>
      <c r="AD435" s="13"/>
      <c r="AE435" s="16"/>
    </row>
    <row r="436" spans="1:31" ht="12.75" customHeight="1">
      <c r="A436" s="78">
        <f t="shared" si="93"/>
        <v>0</v>
      </c>
      <c r="B436" s="79" t="s">
        <v>854</v>
      </c>
      <c r="C436" s="79" t="s">
        <v>762</v>
      </c>
      <c r="D436" s="80">
        <v>4</v>
      </c>
      <c r="E436" s="79" t="s">
        <v>75</v>
      </c>
      <c r="F436" s="79" t="s">
        <v>101</v>
      </c>
      <c r="G436" s="79" t="s">
        <v>107</v>
      </c>
      <c r="H436" s="81">
        <v>10</v>
      </c>
      <c r="I436" s="82" t="s">
        <v>855</v>
      </c>
      <c r="J436" s="83"/>
      <c r="K436" s="84">
        <v>128</v>
      </c>
      <c r="L436" s="85">
        <f t="shared" si="89"/>
        <v>0</v>
      </c>
      <c r="M436" s="86"/>
      <c r="N436" s="87"/>
      <c r="O436" s="88"/>
      <c r="P436" s="89"/>
      <c r="Q436" s="90"/>
      <c r="R436" s="91"/>
      <c r="S436" s="92"/>
      <c r="T436" s="93"/>
      <c r="U436" s="94"/>
      <c r="V436" s="85">
        <f t="shared" si="90"/>
        <v>0</v>
      </c>
      <c r="W436" s="95">
        <f t="shared" si="91"/>
        <v>0</v>
      </c>
      <c r="X436" s="123">
        <v>6.05</v>
      </c>
      <c r="Y436" s="124">
        <f t="shared" si="92"/>
        <v>0</v>
      </c>
      <c r="Z436" s="66"/>
      <c r="AA436" s="13"/>
      <c r="AB436" s="13"/>
      <c r="AC436" s="13"/>
      <c r="AD436" s="13"/>
      <c r="AE436" s="16"/>
    </row>
    <row r="437" spans="1:31" ht="12.75" customHeight="1">
      <c r="A437" s="78">
        <f t="shared" si="93"/>
        <v>0</v>
      </c>
      <c r="B437" s="79" t="s">
        <v>856</v>
      </c>
      <c r="C437" s="79" t="s">
        <v>762</v>
      </c>
      <c r="D437" s="80">
        <v>4</v>
      </c>
      <c r="E437" s="79" t="s">
        <v>75</v>
      </c>
      <c r="F437" s="79" t="s">
        <v>101</v>
      </c>
      <c r="G437" s="79" t="s">
        <v>107</v>
      </c>
      <c r="H437" s="81">
        <v>10</v>
      </c>
      <c r="I437" s="82" t="s">
        <v>857</v>
      </c>
      <c r="J437" s="83"/>
      <c r="K437" s="84">
        <v>145</v>
      </c>
      <c r="L437" s="85">
        <f t="shared" si="89"/>
        <v>0</v>
      </c>
      <c r="M437" s="86"/>
      <c r="N437" s="87"/>
      <c r="O437" s="88"/>
      <c r="P437" s="89"/>
      <c r="Q437" s="90"/>
      <c r="R437" s="91"/>
      <c r="S437" s="92"/>
      <c r="T437" s="93"/>
      <c r="U437" s="94"/>
      <c r="V437" s="85">
        <f t="shared" si="90"/>
        <v>0</v>
      </c>
      <c r="W437" s="95">
        <f t="shared" si="91"/>
        <v>0</v>
      </c>
      <c r="X437" s="96">
        <v>7.14</v>
      </c>
      <c r="Y437" s="97">
        <f t="shared" si="92"/>
        <v>0</v>
      </c>
      <c r="Z437" s="66"/>
      <c r="AA437" s="13"/>
      <c r="AB437" s="13"/>
      <c r="AC437" s="13"/>
      <c r="AD437" s="13"/>
      <c r="AE437" s="16"/>
    </row>
    <row r="438" spans="1:31" ht="12" customHeight="1">
      <c r="A438" s="67">
        <f t="shared" si="93"/>
        <v>0</v>
      </c>
      <c r="B438" s="102"/>
      <c r="C438" s="103"/>
      <c r="D438" s="103"/>
      <c r="E438" s="103"/>
      <c r="F438" s="103"/>
      <c r="G438" s="103"/>
      <c r="H438" s="104"/>
      <c r="I438" s="104"/>
      <c r="J438" s="105"/>
      <c r="K438" s="106"/>
      <c r="L438" s="107"/>
      <c r="M438" s="108"/>
      <c r="N438" s="108"/>
      <c r="O438" s="109"/>
      <c r="P438" s="108"/>
      <c r="Q438" s="108"/>
      <c r="R438" s="108"/>
      <c r="S438" s="108"/>
      <c r="T438" s="108"/>
      <c r="U438" s="109"/>
      <c r="V438" s="107"/>
      <c r="W438" s="110"/>
      <c r="X438" s="111"/>
      <c r="Y438" s="112"/>
      <c r="Z438" s="66"/>
      <c r="AA438" s="13"/>
      <c r="AB438" s="13"/>
      <c r="AC438" s="13"/>
      <c r="AD438" s="13"/>
      <c r="AE438" s="16"/>
    </row>
    <row r="439" spans="1:31" ht="12.75" customHeight="1">
      <c r="A439" s="78">
        <f t="shared" si="93"/>
        <v>0</v>
      </c>
      <c r="B439" s="79" t="s">
        <v>858</v>
      </c>
      <c r="C439" s="79" t="s">
        <v>762</v>
      </c>
      <c r="D439" s="80">
        <v>3</v>
      </c>
      <c r="E439" s="79" t="s">
        <v>75</v>
      </c>
      <c r="F439" s="79" t="s">
        <v>130</v>
      </c>
      <c r="G439" s="79" t="s">
        <v>79</v>
      </c>
      <c r="H439" s="81">
        <v>10</v>
      </c>
      <c r="I439" s="82" t="s">
        <v>859</v>
      </c>
      <c r="J439" s="83"/>
      <c r="K439" s="84">
        <v>73</v>
      </c>
      <c r="L439" s="85">
        <f t="shared" ref="L439:L447" si="94">SUM(M439:U439)</f>
        <v>0</v>
      </c>
      <c r="M439" s="86"/>
      <c r="N439" s="87"/>
      <c r="O439" s="88"/>
      <c r="P439" s="89"/>
      <c r="Q439" s="90"/>
      <c r="R439" s="91"/>
      <c r="S439" s="92"/>
      <c r="T439" s="93"/>
      <c r="U439" s="94"/>
      <c r="V439" s="85">
        <f t="shared" ref="V439:V447" si="95">L439*H439</f>
        <v>0</v>
      </c>
      <c r="W439" s="95">
        <f t="shared" ref="W439:W447" si="96">L439*K439</f>
        <v>0</v>
      </c>
      <c r="X439" s="117">
        <v>2.1</v>
      </c>
      <c r="Y439" s="118">
        <f t="shared" ref="Y439:Y447" si="97">X439*L439</f>
        <v>0</v>
      </c>
      <c r="Z439" s="66"/>
      <c r="AA439" s="13"/>
      <c r="AB439" s="13"/>
      <c r="AC439" s="13"/>
      <c r="AD439" s="13"/>
      <c r="AE439" s="16"/>
    </row>
    <row r="440" spans="1:31" ht="12.75" customHeight="1">
      <c r="A440" s="78">
        <f t="shared" si="93"/>
        <v>0</v>
      </c>
      <c r="B440" s="79" t="s">
        <v>860</v>
      </c>
      <c r="C440" s="79" t="s">
        <v>762</v>
      </c>
      <c r="D440" s="80">
        <v>3</v>
      </c>
      <c r="E440" s="79" t="s">
        <v>75</v>
      </c>
      <c r="F440" s="79" t="s">
        <v>130</v>
      </c>
      <c r="G440" s="79" t="s">
        <v>107</v>
      </c>
      <c r="H440" s="81">
        <v>10</v>
      </c>
      <c r="I440" s="82" t="s">
        <v>861</v>
      </c>
      <c r="J440" s="83"/>
      <c r="K440" s="84">
        <v>67</v>
      </c>
      <c r="L440" s="85">
        <f t="shared" si="94"/>
        <v>0</v>
      </c>
      <c r="M440" s="86"/>
      <c r="N440" s="87"/>
      <c r="O440" s="88"/>
      <c r="P440" s="89"/>
      <c r="Q440" s="90"/>
      <c r="R440" s="91"/>
      <c r="S440" s="92"/>
      <c r="T440" s="93"/>
      <c r="U440" s="94"/>
      <c r="V440" s="85">
        <f t="shared" si="95"/>
        <v>0</v>
      </c>
      <c r="W440" s="95">
        <f t="shared" si="96"/>
        <v>0</v>
      </c>
      <c r="X440" s="123">
        <v>1.55</v>
      </c>
      <c r="Y440" s="124">
        <f t="shared" si="97"/>
        <v>0</v>
      </c>
      <c r="Z440" s="66"/>
      <c r="AA440" s="13"/>
      <c r="AB440" s="13"/>
      <c r="AC440" s="13"/>
      <c r="AD440" s="13"/>
      <c r="AE440" s="16"/>
    </row>
    <row r="441" spans="1:31" ht="12.75" customHeight="1">
      <c r="A441" s="78">
        <f t="shared" si="93"/>
        <v>0</v>
      </c>
      <c r="B441" s="79" t="s">
        <v>862</v>
      </c>
      <c r="C441" s="79" t="s">
        <v>762</v>
      </c>
      <c r="D441" s="80">
        <v>3</v>
      </c>
      <c r="E441" s="79" t="s">
        <v>75</v>
      </c>
      <c r="F441" s="79" t="s">
        <v>130</v>
      </c>
      <c r="G441" s="79" t="s">
        <v>87</v>
      </c>
      <c r="H441" s="81">
        <v>10</v>
      </c>
      <c r="I441" s="82" t="s">
        <v>863</v>
      </c>
      <c r="J441" s="83"/>
      <c r="K441" s="84">
        <v>73</v>
      </c>
      <c r="L441" s="85">
        <f t="shared" si="94"/>
        <v>0</v>
      </c>
      <c r="M441" s="86"/>
      <c r="N441" s="87"/>
      <c r="O441" s="88"/>
      <c r="P441" s="89"/>
      <c r="Q441" s="90"/>
      <c r="R441" s="91"/>
      <c r="S441" s="92"/>
      <c r="T441" s="93"/>
      <c r="U441" s="94"/>
      <c r="V441" s="85">
        <f t="shared" si="95"/>
        <v>0</v>
      </c>
      <c r="W441" s="95">
        <f t="shared" si="96"/>
        <v>0</v>
      </c>
      <c r="X441" s="123">
        <v>2.15</v>
      </c>
      <c r="Y441" s="124">
        <f t="shared" si="97"/>
        <v>0</v>
      </c>
      <c r="Z441" s="66"/>
      <c r="AA441" s="13"/>
      <c r="AB441" s="13"/>
      <c r="AC441" s="13"/>
      <c r="AD441" s="13"/>
      <c r="AE441" s="16"/>
    </row>
    <row r="442" spans="1:31" ht="12.75" customHeight="1">
      <c r="A442" s="78">
        <f t="shared" si="93"/>
        <v>0</v>
      </c>
      <c r="B442" s="79" t="s">
        <v>864</v>
      </c>
      <c r="C442" s="79" t="s">
        <v>762</v>
      </c>
      <c r="D442" s="80">
        <v>3</v>
      </c>
      <c r="E442" s="79" t="s">
        <v>75</v>
      </c>
      <c r="F442" s="79" t="s">
        <v>130</v>
      </c>
      <c r="G442" s="79" t="s">
        <v>107</v>
      </c>
      <c r="H442" s="81">
        <v>10</v>
      </c>
      <c r="I442" s="82" t="s">
        <v>865</v>
      </c>
      <c r="J442" s="83"/>
      <c r="K442" s="84">
        <v>56</v>
      </c>
      <c r="L442" s="85">
        <f t="shared" si="94"/>
        <v>0</v>
      </c>
      <c r="M442" s="86"/>
      <c r="N442" s="87"/>
      <c r="O442" s="88"/>
      <c r="P442" s="89"/>
      <c r="Q442" s="90"/>
      <c r="R442" s="91"/>
      <c r="S442" s="92"/>
      <c r="T442" s="93"/>
      <c r="U442" s="94"/>
      <c r="V442" s="85">
        <f t="shared" si="95"/>
        <v>0</v>
      </c>
      <c r="W442" s="95">
        <f t="shared" si="96"/>
        <v>0</v>
      </c>
      <c r="X442" s="123">
        <v>1.3</v>
      </c>
      <c r="Y442" s="124">
        <f t="shared" si="97"/>
        <v>0</v>
      </c>
      <c r="Z442" s="66"/>
      <c r="AA442" s="13"/>
      <c r="AB442" s="13"/>
      <c r="AC442" s="13"/>
      <c r="AD442" s="13"/>
      <c r="AE442" s="16"/>
    </row>
    <row r="443" spans="1:31" ht="12.75" customHeight="1">
      <c r="A443" s="78">
        <f t="shared" si="93"/>
        <v>0</v>
      </c>
      <c r="B443" s="79" t="s">
        <v>866</v>
      </c>
      <c r="C443" s="79" t="s">
        <v>762</v>
      </c>
      <c r="D443" s="80">
        <v>3</v>
      </c>
      <c r="E443" s="79" t="s">
        <v>75</v>
      </c>
      <c r="F443" s="79" t="s">
        <v>130</v>
      </c>
      <c r="G443" s="79" t="s">
        <v>79</v>
      </c>
      <c r="H443" s="81">
        <v>10</v>
      </c>
      <c r="I443" s="82" t="s">
        <v>867</v>
      </c>
      <c r="J443" s="83"/>
      <c r="K443" s="84">
        <v>56</v>
      </c>
      <c r="L443" s="85">
        <f t="shared" si="94"/>
        <v>0</v>
      </c>
      <c r="M443" s="86"/>
      <c r="N443" s="87"/>
      <c r="O443" s="88"/>
      <c r="P443" s="89"/>
      <c r="Q443" s="90"/>
      <c r="R443" s="91"/>
      <c r="S443" s="92"/>
      <c r="T443" s="93"/>
      <c r="U443" s="94"/>
      <c r="V443" s="85">
        <f t="shared" si="95"/>
        <v>0</v>
      </c>
      <c r="W443" s="95">
        <f t="shared" si="96"/>
        <v>0</v>
      </c>
      <c r="X443" s="123">
        <v>1.36</v>
      </c>
      <c r="Y443" s="124">
        <f t="shared" si="97"/>
        <v>0</v>
      </c>
      <c r="Z443" s="66"/>
      <c r="AA443" s="13"/>
      <c r="AB443" s="13"/>
      <c r="AC443" s="13"/>
      <c r="AD443" s="13"/>
      <c r="AE443" s="16"/>
    </row>
    <row r="444" spans="1:31" ht="12.75" customHeight="1">
      <c r="A444" s="78">
        <f t="shared" si="93"/>
        <v>0</v>
      </c>
      <c r="B444" s="79" t="s">
        <v>868</v>
      </c>
      <c r="C444" s="79" t="s">
        <v>762</v>
      </c>
      <c r="D444" s="80">
        <v>3</v>
      </c>
      <c r="E444" s="79" t="s">
        <v>75</v>
      </c>
      <c r="F444" s="79" t="s">
        <v>130</v>
      </c>
      <c r="G444" s="79" t="s">
        <v>79</v>
      </c>
      <c r="H444" s="81">
        <v>10</v>
      </c>
      <c r="I444" s="82" t="s">
        <v>869</v>
      </c>
      <c r="J444" s="83"/>
      <c r="K444" s="84">
        <v>84</v>
      </c>
      <c r="L444" s="85">
        <f t="shared" si="94"/>
        <v>0</v>
      </c>
      <c r="M444" s="86"/>
      <c r="N444" s="87"/>
      <c r="O444" s="88"/>
      <c r="P444" s="89"/>
      <c r="Q444" s="90"/>
      <c r="R444" s="91"/>
      <c r="S444" s="92"/>
      <c r="T444" s="93"/>
      <c r="U444" s="94"/>
      <c r="V444" s="85">
        <f t="shared" si="95"/>
        <v>0</v>
      </c>
      <c r="W444" s="95">
        <f t="shared" si="96"/>
        <v>0</v>
      </c>
      <c r="X444" s="123">
        <v>2.11</v>
      </c>
      <c r="Y444" s="124">
        <f t="shared" si="97"/>
        <v>0</v>
      </c>
      <c r="Z444" s="66"/>
      <c r="AA444" s="13"/>
      <c r="AB444" s="13"/>
      <c r="AC444" s="13"/>
      <c r="AD444" s="13"/>
      <c r="AE444" s="16"/>
    </row>
    <row r="445" spans="1:31" ht="12.75" customHeight="1">
      <c r="A445" s="78">
        <f t="shared" si="93"/>
        <v>0</v>
      </c>
      <c r="B445" s="79" t="s">
        <v>870</v>
      </c>
      <c r="C445" s="79" t="s">
        <v>762</v>
      </c>
      <c r="D445" s="80">
        <v>3</v>
      </c>
      <c r="E445" s="79" t="s">
        <v>75</v>
      </c>
      <c r="F445" s="79" t="s">
        <v>130</v>
      </c>
      <c r="G445" s="79" t="s">
        <v>79</v>
      </c>
      <c r="H445" s="81">
        <v>10</v>
      </c>
      <c r="I445" s="82" t="s">
        <v>871</v>
      </c>
      <c r="J445" s="83"/>
      <c r="K445" s="84">
        <v>73</v>
      </c>
      <c r="L445" s="85">
        <f t="shared" si="94"/>
        <v>0</v>
      </c>
      <c r="M445" s="86"/>
      <c r="N445" s="87"/>
      <c r="O445" s="88"/>
      <c r="P445" s="89"/>
      <c r="Q445" s="90"/>
      <c r="R445" s="91"/>
      <c r="S445" s="92"/>
      <c r="T445" s="93"/>
      <c r="U445" s="94"/>
      <c r="V445" s="85">
        <f t="shared" si="95"/>
        <v>0</v>
      </c>
      <c r="W445" s="95">
        <f t="shared" si="96"/>
        <v>0</v>
      </c>
      <c r="X445" s="123">
        <v>2</v>
      </c>
      <c r="Y445" s="124">
        <f t="shared" si="97"/>
        <v>0</v>
      </c>
      <c r="Z445" s="66"/>
      <c r="AA445" s="13"/>
      <c r="AB445" s="13"/>
      <c r="AC445" s="13"/>
      <c r="AD445" s="13"/>
      <c r="AE445" s="16"/>
    </row>
    <row r="446" spans="1:31" ht="12.75" customHeight="1">
      <c r="A446" s="78">
        <f t="shared" si="93"/>
        <v>0</v>
      </c>
      <c r="B446" s="79" t="s">
        <v>872</v>
      </c>
      <c r="C446" s="79" t="s">
        <v>762</v>
      </c>
      <c r="D446" s="80">
        <v>3</v>
      </c>
      <c r="E446" s="79" t="s">
        <v>75</v>
      </c>
      <c r="F446" s="79" t="s">
        <v>130</v>
      </c>
      <c r="G446" s="79" t="s">
        <v>79</v>
      </c>
      <c r="H446" s="81">
        <v>10</v>
      </c>
      <c r="I446" s="82" t="s">
        <v>873</v>
      </c>
      <c r="J446" s="83"/>
      <c r="K446" s="84">
        <v>73</v>
      </c>
      <c r="L446" s="85">
        <f t="shared" si="94"/>
        <v>0</v>
      </c>
      <c r="M446" s="86"/>
      <c r="N446" s="87"/>
      <c r="O446" s="88"/>
      <c r="P446" s="89"/>
      <c r="Q446" s="90"/>
      <c r="R446" s="91"/>
      <c r="S446" s="92"/>
      <c r="T446" s="93"/>
      <c r="U446" s="94"/>
      <c r="V446" s="85">
        <f t="shared" si="95"/>
        <v>0</v>
      </c>
      <c r="W446" s="95">
        <f t="shared" si="96"/>
        <v>0</v>
      </c>
      <c r="X446" s="123">
        <v>2.25</v>
      </c>
      <c r="Y446" s="124">
        <f t="shared" si="97"/>
        <v>0</v>
      </c>
      <c r="Z446" s="66"/>
      <c r="AA446" s="13"/>
      <c r="AB446" s="13"/>
      <c r="AC446" s="13"/>
      <c r="AD446" s="13"/>
      <c r="AE446" s="16"/>
    </row>
    <row r="447" spans="1:31" ht="12.75" customHeight="1">
      <c r="A447" s="78">
        <f t="shared" si="93"/>
        <v>0</v>
      </c>
      <c r="B447" s="79" t="s">
        <v>874</v>
      </c>
      <c r="C447" s="79" t="s">
        <v>762</v>
      </c>
      <c r="D447" s="80">
        <v>3</v>
      </c>
      <c r="E447" s="79" t="s">
        <v>75</v>
      </c>
      <c r="F447" s="79" t="s">
        <v>120</v>
      </c>
      <c r="G447" s="79" t="s">
        <v>107</v>
      </c>
      <c r="H447" s="81">
        <v>10</v>
      </c>
      <c r="I447" s="82" t="s">
        <v>875</v>
      </c>
      <c r="J447" s="83"/>
      <c r="K447" s="84">
        <v>73</v>
      </c>
      <c r="L447" s="85">
        <f t="shared" si="94"/>
        <v>0</v>
      </c>
      <c r="M447" s="86"/>
      <c r="N447" s="87"/>
      <c r="O447" s="88"/>
      <c r="P447" s="89"/>
      <c r="Q447" s="90"/>
      <c r="R447" s="91"/>
      <c r="S447" s="92"/>
      <c r="T447" s="93"/>
      <c r="U447" s="94"/>
      <c r="V447" s="85">
        <f t="shared" si="95"/>
        <v>0</v>
      </c>
      <c r="W447" s="95">
        <f t="shared" si="96"/>
        <v>0</v>
      </c>
      <c r="X447" s="96">
        <v>2.68</v>
      </c>
      <c r="Y447" s="97">
        <f t="shared" si="97"/>
        <v>0</v>
      </c>
      <c r="Z447" s="66"/>
      <c r="AA447" s="13"/>
      <c r="AB447" s="13"/>
      <c r="AC447" s="13"/>
      <c r="AD447" s="13"/>
      <c r="AE447" s="16"/>
    </row>
    <row r="448" spans="1:31" ht="12" customHeight="1">
      <c r="A448" s="67">
        <f t="shared" si="93"/>
        <v>0</v>
      </c>
      <c r="B448" s="102"/>
      <c r="C448" s="103"/>
      <c r="D448" s="103"/>
      <c r="E448" s="103"/>
      <c r="F448" s="103"/>
      <c r="G448" s="103"/>
      <c r="H448" s="104"/>
      <c r="I448" s="104"/>
      <c r="J448" s="105"/>
      <c r="K448" s="106"/>
      <c r="L448" s="107"/>
      <c r="M448" s="108"/>
      <c r="N448" s="108"/>
      <c r="O448" s="109"/>
      <c r="P448" s="108"/>
      <c r="Q448" s="108"/>
      <c r="R448" s="108"/>
      <c r="S448" s="108"/>
      <c r="T448" s="108"/>
      <c r="U448" s="109"/>
      <c r="V448" s="107"/>
      <c r="W448" s="110"/>
      <c r="X448" s="111"/>
      <c r="Y448" s="112"/>
      <c r="Z448" s="66"/>
      <c r="AA448" s="13"/>
      <c r="AB448" s="13"/>
      <c r="AC448" s="13"/>
      <c r="AD448" s="13"/>
      <c r="AE448" s="16"/>
    </row>
    <row r="449" spans="1:31" ht="12.75" customHeight="1">
      <c r="A449" s="78">
        <f t="shared" si="93"/>
        <v>0</v>
      </c>
      <c r="B449" s="79" t="s">
        <v>876</v>
      </c>
      <c r="C449" s="79" t="s">
        <v>762</v>
      </c>
      <c r="D449" s="80">
        <v>2</v>
      </c>
      <c r="E449" s="79" t="s">
        <v>75</v>
      </c>
      <c r="F449" s="79" t="s">
        <v>158</v>
      </c>
      <c r="G449" s="79" t="s">
        <v>107</v>
      </c>
      <c r="H449" s="81">
        <v>20</v>
      </c>
      <c r="I449" s="82" t="s">
        <v>877</v>
      </c>
      <c r="J449" s="83"/>
      <c r="K449" s="84">
        <v>89</v>
      </c>
      <c r="L449" s="85">
        <f>SUM(M449:U449)</f>
        <v>0</v>
      </c>
      <c r="M449" s="86"/>
      <c r="N449" s="87"/>
      <c r="O449" s="88"/>
      <c r="P449" s="89"/>
      <c r="Q449" s="90"/>
      <c r="R449" s="91"/>
      <c r="S449" s="92"/>
      <c r="T449" s="93"/>
      <c r="U449" s="94"/>
      <c r="V449" s="85">
        <f>L449*H449</f>
        <v>0</v>
      </c>
      <c r="W449" s="95">
        <f>L449*K449</f>
        <v>0</v>
      </c>
      <c r="X449" s="117">
        <v>2.0499999999999998</v>
      </c>
      <c r="Y449" s="118">
        <f>X449*L449</f>
        <v>0</v>
      </c>
      <c r="Z449" s="66"/>
      <c r="AA449" s="13"/>
      <c r="AB449" s="13"/>
      <c r="AC449" s="13"/>
      <c r="AD449" s="13"/>
      <c r="AE449" s="16"/>
    </row>
    <row r="450" spans="1:31" ht="12.75" customHeight="1">
      <c r="A450" s="78">
        <f t="shared" si="93"/>
        <v>0</v>
      </c>
      <c r="B450" s="79" t="s">
        <v>878</v>
      </c>
      <c r="C450" s="79" t="s">
        <v>762</v>
      </c>
      <c r="D450" s="80">
        <v>2</v>
      </c>
      <c r="E450" s="79" t="s">
        <v>75</v>
      </c>
      <c r="F450" s="79" t="s">
        <v>158</v>
      </c>
      <c r="G450" s="79" t="s">
        <v>107</v>
      </c>
      <c r="H450" s="81">
        <v>20</v>
      </c>
      <c r="I450" s="82" t="s">
        <v>879</v>
      </c>
      <c r="J450" s="83"/>
      <c r="K450" s="84">
        <v>89</v>
      </c>
      <c r="L450" s="85">
        <f>SUM(M450:U450)</f>
        <v>0</v>
      </c>
      <c r="M450" s="86"/>
      <c r="N450" s="87"/>
      <c r="O450" s="88"/>
      <c r="P450" s="89"/>
      <c r="Q450" s="90"/>
      <c r="R450" s="91"/>
      <c r="S450" s="92"/>
      <c r="T450" s="93"/>
      <c r="U450" s="94"/>
      <c r="V450" s="85">
        <f>L450*H450</f>
        <v>0</v>
      </c>
      <c r="W450" s="95">
        <f>L450*K450</f>
        <v>0</v>
      </c>
      <c r="X450" s="123">
        <v>1.8</v>
      </c>
      <c r="Y450" s="124">
        <f>X450*L450</f>
        <v>0</v>
      </c>
      <c r="Z450" s="66"/>
      <c r="AA450" s="13"/>
      <c r="AB450" s="13"/>
      <c r="AC450" s="13"/>
      <c r="AD450" s="13"/>
      <c r="AE450" s="16"/>
    </row>
    <row r="451" spans="1:31" ht="12.75" customHeight="1">
      <c r="A451" s="78">
        <f t="shared" si="93"/>
        <v>0</v>
      </c>
      <c r="B451" s="79" t="s">
        <v>880</v>
      </c>
      <c r="C451" s="79" t="s">
        <v>762</v>
      </c>
      <c r="D451" s="80">
        <v>2</v>
      </c>
      <c r="E451" s="79" t="s">
        <v>75</v>
      </c>
      <c r="F451" s="79" t="s">
        <v>158</v>
      </c>
      <c r="G451" s="79" t="s">
        <v>87</v>
      </c>
      <c r="H451" s="81">
        <v>20</v>
      </c>
      <c r="I451" s="82" t="s">
        <v>881</v>
      </c>
      <c r="J451" s="83"/>
      <c r="K451" s="84">
        <v>123</v>
      </c>
      <c r="L451" s="85">
        <f>SUM(M451:U451)</f>
        <v>0</v>
      </c>
      <c r="M451" s="86"/>
      <c r="N451" s="87"/>
      <c r="O451" s="88"/>
      <c r="P451" s="89"/>
      <c r="Q451" s="90"/>
      <c r="R451" s="91"/>
      <c r="S451" s="92"/>
      <c r="T451" s="93"/>
      <c r="U451" s="94"/>
      <c r="V451" s="85">
        <f>L451*H451</f>
        <v>0</v>
      </c>
      <c r="W451" s="95">
        <f>L451*K451</f>
        <v>0</v>
      </c>
      <c r="X451" s="123">
        <v>5.25</v>
      </c>
      <c r="Y451" s="124">
        <f>X451*L451</f>
        <v>0</v>
      </c>
      <c r="Z451" s="66"/>
      <c r="AA451" s="13"/>
      <c r="AB451" s="13"/>
      <c r="AC451" s="13"/>
      <c r="AD451" s="13"/>
      <c r="AE451" s="16"/>
    </row>
    <row r="452" spans="1:31" ht="12.75" customHeight="1">
      <c r="A452" s="67">
        <f t="shared" si="93"/>
        <v>0</v>
      </c>
      <c r="B452" s="68" t="s">
        <v>882</v>
      </c>
      <c r="C452" s="68" t="str">
        <f>B452</f>
        <v>Union</v>
      </c>
      <c r="D452" s="69"/>
      <c r="E452" s="68" t="s">
        <v>75</v>
      </c>
      <c r="F452" s="69"/>
      <c r="G452" s="69"/>
      <c r="H452" s="69"/>
      <c r="I452" s="69"/>
      <c r="J452" s="69"/>
      <c r="K452" s="20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210"/>
      <c r="X452" s="72"/>
      <c r="Y452" s="73"/>
      <c r="Z452" s="66"/>
      <c r="AA452" s="13"/>
      <c r="AB452" s="13"/>
      <c r="AC452" s="13"/>
      <c r="AD452" s="13"/>
      <c r="AE452" s="16"/>
    </row>
    <row r="453" spans="1:31" ht="12.75" customHeight="1">
      <c r="A453" s="78">
        <f t="shared" si="93"/>
        <v>0</v>
      </c>
      <c r="B453" s="79" t="s">
        <v>883</v>
      </c>
      <c r="C453" s="79" t="s">
        <v>884</v>
      </c>
      <c r="D453" s="80">
        <v>1</v>
      </c>
      <c r="E453" s="79" t="s">
        <v>75</v>
      </c>
      <c r="F453" s="79" t="s">
        <v>177</v>
      </c>
      <c r="G453" s="79" t="s">
        <v>87</v>
      </c>
      <c r="H453" s="81">
        <v>4</v>
      </c>
      <c r="I453" s="82" t="s">
        <v>885</v>
      </c>
      <c r="J453" s="83"/>
      <c r="K453" s="84">
        <v>95</v>
      </c>
      <c r="L453" s="85">
        <f>SUM(M453:U453)</f>
        <v>0</v>
      </c>
      <c r="M453" s="86"/>
      <c r="N453" s="87"/>
      <c r="O453" s="88"/>
      <c r="P453" s="89"/>
      <c r="Q453" s="90"/>
      <c r="R453" s="91"/>
      <c r="S453" s="92"/>
      <c r="T453" s="93"/>
      <c r="U453" s="94"/>
      <c r="V453" s="85">
        <f>L453*H453</f>
        <v>0</v>
      </c>
      <c r="W453" s="95">
        <f>L453*K453</f>
        <v>0</v>
      </c>
      <c r="X453" s="96">
        <v>4.2300000000000004</v>
      </c>
      <c r="Y453" s="97">
        <f>X453*L453</f>
        <v>0</v>
      </c>
      <c r="Z453" s="66"/>
      <c r="AA453" s="13"/>
      <c r="AB453" s="13"/>
      <c r="AC453" s="13"/>
      <c r="AD453" s="13"/>
      <c r="AE453" s="16"/>
    </row>
    <row r="454" spans="1:31" ht="12.75" hidden="1" customHeight="1">
      <c r="A454" s="266"/>
      <c r="B454" s="269" t="s">
        <v>886</v>
      </c>
      <c r="C454" s="270"/>
      <c r="D454" s="270"/>
      <c r="E454" s="270"/>
      <c r="F454" s="270"/>
      <c r="G454" s="270"/>
      <c r="H454" s="271"/>
      <c r="I454" s="271"/>
      <c r="J454" s="272"/>
      <c r="K454" s="273"/>
      <c r="L454" s="274"/>
      <c r="M454" s="275"/>
      <c r="N454" s="275"/>
      <c r="O454" s="275"/>
      <c r="P454" s="275"/>
      <c r="Q454" s="275"/>
      <c r="R454" s="275"/>
      <c r="S454" s="275"/>
      <c r="T454" s="275"/>
      <c r="U454" s="276"/>
      <c r="V454" s="274"/>
      <c r="W454" s="277"/>
      <c r="X454" s="278"/>
      <c r="Y454" s="279"/>
      <c r="Z454" s="66"/>
      <c r="AA454" s="13"/>
      <c r="AB454" s="13"/>
      <c r="AC454" s="13"/>
      <c r="AD454" s="13"/>
      <c r="AE454" s="16"/>
    </row>
    <row r="455" spans="1:31" ht="12.75" hidden="1" customHeight="1">
      <c r="A455" s="67">
        <f t="shared" ref="A455:A486" si="98">U455*K455</f>
        <v>0</v>
      </c>
      <c r="B455" s="280" t="s">
        <v>887</v>
      </c>
      <c r="C455" s="281" t="str">
        <f>B455</f>
        <v>Haptic - Jeremy Ho - Lo Rider</v>
      </c>
      <c r="D455" s="282"/>
      <c r="E455" s="281" t="s">
        <v>888</v>
      </c>
      <c r="F455" s="281" t="s">
        <v>889</v>
      </c>
      <c r="G455" s="282"/>
      <c r="H455" s="282"/>
      <c r="I455" s="282"/>
      <c r="J455" s="226"/>
      <c r="K455" s="283"/>
      <c r="L455" s="282"/>
      <c r="M455" s="282"/>
      <c r="N455" s="282"/>
      <c r="O455" s="282"/>
      <c r="P455" s="282"/>
      <c r="Q455" s="282"/>
      <c r="R455" s="282"/>
      <c r="S455" s="282"/>
      <c r="T455" s="282"/>
      <c r="U455" s="282"/>
      <c r="V455" s="282"/>
      <c r="W455" s="225"/>
      <c r="X455" s="72"/>
      <c r="Y455" s="73"/>
      <c r="Z455" s="66"/>
      <c r="AA455" s="13"/>
      <c r="AB455" s="13"/>
      <c r="AC455" s="13"/>
      <c r="AD455" s="13"/>
      <c r="AE455" s="16"/>
    </row>
    <row r="456" spans="1:31" ht="12.75" hidden="1" customHeight="1">
      <c r="A456" s="284">
        <f t="shared" si="98"/>
        <v>0</v>
      </c>
      <c r="B456" s="79" t="s">
        <v>890</v>
      </c>
      <c r="C456" s="79" t="s">
        <v>307</v>
      </c>
      <c r="D456" s="80">
        <v>8</v>
      </c>
      <c r="E456" s="79" t="s">
        <v>888</v>
      </c>
      <c r="F456" s="79" t="s">
        <v>201</v>
      </c>
      <c r="G456" s="79" t="s">
        <v>79</v>
      </c>
      <c r="H456" s="81">
        <v>3</v>
      </c>
      <c r="I456" s="82" t="s">
        <v>891</v>
      </c>
      <c r="J456" s="83">
        <f>K456*(1-'Bolts and Other'!$E$370)</f>
        <v>335</v>
      </c>
      <c r="K456" s="83">
        <v>335</v>
      </c>
      <c r="L456" s="85">
        <f>SUM(M456:U456)</f>
        <v>0</v>
      </c>
      <c r="M456" s="86"/>
      <c r="N456" s="87"/>
      <c r="O456" s="88"/>
      <c r="P456" s="89"/>
      <c r="Q456" s="90"/>
      <c r="R456" s="91"/>
      <c r="S456" s="92"/>
      <c r="T456" s="93"/>
      <c r="U456" s="94"/>
      <c r="V456" s="85">
        <f>L456*H456</f>
        <v>0</v>
      </c>
      <c r="W456" s="285">
        <f>L456*K456</f>
        <v>0</v>
      </c>
      <c r="X456" s="123">
        <v>20.49</v>
      </c>
      <c r="Y456" s="124">
        <f>X456*L456</f>
        <v>0</v>
      </c>
      <c r="Z456" s="286" t="s">
        <v>892</v>
      </c>
      <c r="AA456" s="287"/>
      <c r="AB456" s="288"/>
      <c r="AC456" s="66"/>
      <c r="AD456" s="13"/>
      <c r="AE456" s="16"/>
    </row>
    <row r="457" spans="1:31" ht="12.75" hidden="1" customHeight="1">
      <c r="A457" s="284">
        <f t="shared" si="98"/>
        <v>0</v>
      </c>
      <c r="B457" s="79" t="s">
        <v>893</v>
      </c>
      <c r="C457" s="79" t="s">
        <v>307</v>
      </c>
      <c r="D457" s="80">
        <v>8</v>
      </c>
      <c r="E457" s="79" t="s">
        <v>888</v>
      </c>
      <c r="F457" s="79" t="s">
        <v>201</v>
      </c>
      <c r="G457" s="79" t="s">
        <v>79</v>
      </c>
      <c r="H457" s="81">
        <v>3</v>
      </c>
      <c r="I457" s="82" t="s">
        <v>894</v>
      </c>
      <c r="J457" s="83">
        <f>K457*(1-'Bolts and Other'!$E$370)</f>
        <v>330</v>
      </c>
      <c r="K457" s="83">
        <v>330</v>
      </c>
      <c r="L457" s="85">
        <f>SUM(M457:U457)</f>
        <v>0</v>
      </c>
      <c r="M457" s="86"/>
      <c r="N457" s="87"/>
      <c r="O457" s="88"/>
      <c r="P457" s="89"/>
      <c r="Q457" s="90"/>
      <c r="R457" s="91"/>
      <c r="S457" s="92"/>
      <c r="T457" s="93"/>
      <c r="U457" s="94"/>
      <c r="V457" s="85">
        <f>L457*H457</f>
        <v>0</v>
      </c>
      <c r="W457" s="285">
        <f>L457*K457</f>
        <v>0</v>
      </c>
      <c r="X457" s="123">
        <v>16.386791800000001</v>
      </c>
      <c r="Y457" s="124">
        <f>X457*L457</f>
        <v>0</v>
      </c>
      <c r="Z457" s="289"/>
      <c r="AA457" s="287"/>
      <c r="AB457" s="288"/>
      <c r="AC457" s="66"/>
      <c r="AD457" s="13"/>
      <c r="AE457" s="16"/>
    </row>
    <row r="458" spans="1:31" ht="12.75" hidden="1" customHeight="1">
      <c r="A458" s="284">
        <f t="shared" si="98"/>
        <v>0</v>
      </c>
      <c r="B458" s="79" t="s">
        <v>895</v>
      </c>
      <c r="C458" s="79" t="s">
        <v>307</v>
      </c>
      <c r="D458" s="80">
        <v>8</v>
      </c>
      <c r="E458" s="79" t="s">
        <v>888</v>
      </c>
      <c r="F458" s="79" t="s">
        <v>201</v>
      </c>
      <c r="G458" s="79" t="s">
        <v>79</v>
      </c>
      <c r="H458" s="81">
        <v>2</v>
      </c>
      <c r="I458" s="82" t="s">
        <v>896</v>
      </c>
      <c r="J458" s="83">
        <f>K458*(1-'Bolts and Other'!$E$370)</f>
        <v>170</v>
      </c>
      <c r="K458" s="83">
        <v>170</v>
      </c>
      <c r="L458" s="85">
        <f>SUM(M458:U458)</f>
        <v>0</v>
      </c>
      <c r="M458" s="86"/>
      <c r="N458" s="87"/>
      <c r="O458" s="88"/>
      <c r="P458" s="89"/>
      <c r="Q458" s="90"/>
      <c r="R458" s="91"/>
      <c r="S458" s="92"/>
      <c r="T458" s="93"/>
      <c r="U458" s="94"/>
      <c r="V458" s="85">
        <f>L458*H458</f>
        <v>0</v>
      </c>
      <c r="W458" s="285">
        <f>L458*K458</f>
        <v>0</v>
      </c>
      <c r="X458" s="96">
        <v>8.9881542000000003</v>
      </c>
      <c r="Y458" s="97">
        <f>X458*L458</f>
        <v>0</v>
      </c>
      <c r="Z458" s="290" t="s">
        <v>897</v>
      </c>
      <c r="AA458" s="287"/>
      <c r="AB458" s="288"/>
      <c r="AC458" s="66"/>
      <c r="AD458" s="13"/>
      <c r="AE458" s="16"/>
    </row>
    <row r="459" spans="1:31" ht="12" hidden="1" customHeight="1">
      <c r="A459" s="67">
        <f t="shared" si="98"/>
        <v>0</v>
      </c>
      <c r="B459" s="102"/>
      <c r="C459" s="103"/>
      <c r="D459" s="103"/>
      <c r="E459" s="103"/>
      <c r="F459" s="103"/>
      <c r="G459" s="103"/>
      <c r="H459" s="104"/>
      <c r="I459" s="104"/>
      <c r="J459" s="105"/>
      <c r="K459" s="291"/>
      <c r="L459" s="292"/>
      <c r="M459" s="108"/>
      <c r="N459" s="108"/>
      <c r="O459" s="109"/>
      <c r="P459" s="108"/>
      <c r="Q459" s="108"/>
      <c r="R459" s="108"/>
      <c r="S459" s="108"/>
      <c r="T459" s="108"/>
      <c r="U459" s="109"/>
      <c r="V459" s="107"/>
      <c r="W459" s="293"/>
      <c r="X459" s="111"/>
      <c r="Y459" s="112"/>
      <c r="Z459" s="290" t="s">
        <v>898</v>
      </c>
      <c r="AA459" s="294" t="s">
        <v>899</v>
      </c>
      <c r="AB459" s="288"/>
      <c r="AC459" s="66"/>
      <c r="AD459" s="13"/>
      <c r="AE459" s="16"/>
    </row>
    <row r="460" spans="1:31" ht="12.75" hidden="1" customHeight="1">
      <c r="A460" s="284">
        <f t="shared" si="98"/>
        <v>0</v>
      </c>
      <c r="B460" s="79" t="s">
        <v>900</v>
      </c>
      <c r="C460" s="79" t="s">
        <v>307</v>
      </c>
      <c r="D460" s="80">
        <v>6</v>
      </c>
      <c r="E460" s="79" t="s">
        <v>888</v>
      </c>
      <c r="F460" s="79" t="s">
        <v>86</v>
      </c>
      <c r="G460" s="79" t="s">
        <v>79</v>
      </c>
      <c r="H460" s="81">
        <v>5</v>
      </c>
      <c r="I460" s="82" t="s">
        <v>901</v>
      </c>
      <c r="J460" s="83">
        <f>K460*(1-'Bolts and Other'!$E$370)</f>
        <v>165</v>
      </c>
      <c r="K460" s="83">
        <v>165</v>
      </c>
      <c r="L460" s="85">
        <f>SUM(M460:U460)</f>
        <v>0</v>
      </c>
      <c r="M460" s="86"/>
      <c r="N460" s="87"/>
      <c r="O460" s="88"/>
      <c r="P460" s="89"/>
      <c r="Q460" s="90"/>
      <c r="R460" s="91"/>
      <c r="S460" s="92"/>
      <c r="T460" s="93"/>
      <c r="U460" s="94"/>
      <c r="V460" s="85">
        <f>L460*H460</f>
        <v>0</v>
      </c>
      <c r="W460" s="285">
        <f>L460*K460</f>
        <v>0</v>
      </c>
      <c r="X460" s="117">
        <v>8.3995259999999998</v>
      </c>
      <c r="Y460" s="118">
        <f>X460*L460</f>
        <v>0</v>
      </c>
      <c r="Z460" s="295" t="s">
        <v>902</v>
      </c>
      <c r="AA460" s="296" t="s">
        <v>903</v>
      </c>
      <c r="AB460" s="297"/>
      <c r="AC460" s="66"/>
      <c r="AD460" s="13"/>
      <c r="AE460" s="16"/>
    </row>
    <row r="461" spans="1:31" ht="12.75" hidden="1" customHeight="1">
      <c r="A461" s="284">
        <f t="shared" si="98"/>
        <v>0</v>
      </c>
      <c r="B461" s="79" t="s">
        <v>904</v>
      </c>
      <c r="C461" s="79" t="s">
        <v>307</v>
      </c>
      <c r="D461" s="80">
        <v>6</v>
      </c>
      <c r="E461" s="79" t="s">
        <v>888</v>
      </c>
      <c r="F461" s="79" t="s">
        <v>86</v>
      </c>
      <c r="G461" s="79" t="s">
        <v>79</v>
      </c>
      <c r="H461" s="81">
        <v>5</v>
      </c>
      <c r="I461" s="82" t="s">
        <v>905</v>
      </c>
      <c r="J461" s="83">
        <f>K461*(1-'Bolts and Other'!$E$370)</f>
        <v>145</v>
      </c>
      <c r="K461" s="83">
        <v>145</v>
      </c>
      <c r="L461" s="85">
        <f>SUM(M461:U461)</f>
        <v>0</v>
      </c>
      <c r="M461" s="86"/>
      <c r="N461" s="87"/>
      <c r="O461" s="88"/>
      <c r="P461" s="89"/>
      <c r="Q461" s="90"/>
      <c r="R461" s="91"/>
      <c r="S461" s="92"/>
      <c r="T461" s="93"/>
      <c r="U461" s="94"/>
      <c r="V461" s="85">
        <f>L461*H461</f>
        <v>0</v>
      </c>
      <c r="W461" s="285">
        <f>L461*K461</f>
        <v>0</v>
      </c>
      <c r="X461" s="123">
        <v>7.1384948000000001</v>
      </c>
      <c r="Y461" s="124">
        <f>X461*L461</f>
        <v>0</v>
      </c>
      <c r="Z461" s="298" t="s">
        <v>906</v>
      </c>
      <c r="AA461" s="299" t="s">
        <v>907</v>
      </c>
      <c r="AB461" s="300"/>
      <c r="AC461" s="66"/>
      <c r="AD461" s="13"/>
      <c r="AE461" s="16"/>
    </row>
    <row r="462" spans="1:31" ht="12.75" hidden="1" customHeight="1">
      <c r="A462" s="284">
        <f t="shared" si="98"/>
        <v>0</v>
      </c>
      <c r="B462" s="79" t="s">
        <v>908</v>
      </c>
      <c r="C462" s="79" t="s">
        <v>307</v>
      </c>
      <c r="D462" s="80">
        <v>6</v>
      </c>
      <c r="E462" s="79" t="s">
        <v>888</v>
      </c>
      <c r="F462" s="79" t="s">
        <v>78</v>
      </c>
      <c r="G462" s="79" t="s">
        <v>87</v>
      </c>
      <c r="H462" s="81">
        <v>5</v>
      </c>
      <c r="I462" s="82" t="s">
        <v>909</v>
      </c>
      <c r="J462" s="83">
        <f>K462*(1-'Bolts and Other'!$E$370)</f>
        <v>140</v>
      </c>
      <c r="K462" s="83">
        <v>140</v>
      </c>
      <c r="L462" s="85">
        <f>SUM(M462:U462)</f>
        <v>0</v>
      </c>
      <c r="M462" s="86"/>
      <c r="N462" s="87"/>
      <c r="O462" s="88"/>
      <c r="P462" s="89"/>
      <c r="Q462" s="90"/>
      <c r="R462" s="91"/>
      <c r="S462" s="92"/>
      <c r="T462" s="93"/>
      <c r="U462" s="94"/>
      <c r="V462" s="85">
        <f>L462*H462</f>
        <v>0</v>
      </c>
      <c r="W462" s="285">
        <f>L462*K462</f>
        <v>0</v>
      </c>
      <c r="X462" s="123">
        <v>6.9202393999999998</v>
      </c>
      <c r="Y462" s="124">
        <f>X462*L462</f>
        <v>0</v>
      </c>
      <c r="Z462" s="301" t="s">
        <v>910</v>
      </c>
      <c r="AA462" s="302" t="s">
        <v>911</v>
      </c>
      <c r="AB462" s="303"/>
      <c r="AC462" s="66"/>
      <c r="AD462" s="13"/>
      <c r="AE462" s="16"/>
    </row>
    <row r="463" spans="1:31" ht="12.75" hidden="1" customHeight="1">
      <c r="A463" s="284">
        <f t="shared" si="98"/>
        <v>0</v>
      </c>
      <c r="B463" s="79" t="s">
        <v>912</v>
      </c>
      <c r="C463" s="79" t="s">
        <v>307</v>
      </c>
      <c r="D463" s="80">
        <v>6</v>
      </c>
      <c r="E463" s="79" t="s">
        <v>888</v>
      </c>
      <c r="F463" s="79" t="s">
        <v>78</v>
      </c>
      <c r="G463" s="79" t="s">
        <v>87</v>
      </c>
      <c r="H463" s="81">
        <v>5</v>
      </c>
      <c r="I463" s="82" t="s">
        <v>913</v>
      </c>
      <c r="J463" s="83">
        <f>K463*(1-'Bolts and Other'!$E$370)</f>
        <v>140</v>
      </c>
      <c r="K463" s="83">
        <v>140</v>
      </c>
      <c r="L463" s="85">
        <f>SUM(M463:U463)</f>
        <v>0</v>
      </c>
      <c r="M463" s="86"/>
      <c r="N463" s="87"/>
      <c r="O463" s="88"/>
      <c r="P463" s="89"/>
      <c r="Q463" s="90"/>
      <c r="R463" s="91"/>
      <c r="S463" s="92"/>
      <c r="T463" s="93"/>
      <c r="U463" s="94"/>
      <c r="V463" s="85">
        <f>L463*H463</f>
        <v>0</v>
      </c>
      <c r="W463" s="285">
        <f>L463*K463</f>
        <v>0</v>
      </c>
      <c r="X463" s="96">
        <v>6.7593036</v>
      </c>
      <c r="Y463" s="97">
        <f>X463*L463</f>
        <v>0</v>
      </c>
      <c r="Z463" s="304" t="s">
        <v>914</v>
      </c>
      <c r="AA463" s="305" t="s">
        <v>915</v>
      </c>
      <c r="AB463" s="306"/>
      <c r="AC463" s="66"/>
      <c r="AD463" s="13"/>
      <c r="AE463" s="16"/>
    </row>
    <row r="464" spans="1:31" ht="12" hidden="1" customHeight="1">
      <c r="A464" s="67">
        <f t="shared" si="98"/>
        <v>0</v>
      </c>
      <c r="B464" s="102"/>
      <c r="C464" s="103"/>
      <c r="D464" s="103"/>
      <c r="E464" s="103"/>
      <c r="F464" s="103"/>
      <c r="G464" s="103"/>
      <c r="H464" s="104"/>
      <c r="I464" s="104"/>
      <c r="J464" s="105"/>
      <c r="K464" s="291"/>
      <c r="L464" s="292"/>
      <c r="M464" s="108"/>
      <c r="N464" s="108"/>
      <c r="O464" s="109"/>
      <c r="P464" s="108"/>
      <c r="Q464" s="108"/>
      <c r="R464" s="108"/>
      <c r="S464" s="108"/>
      <c r="T464" s="108"/>
      <c r="U464" s="109"/>
      <c r="V464" s="107"/>
      <c r="W464" s="293"/>
      <c r="X464" s="111"/>
      <c r="Y464" s="112"/>
      <c r="Z464" s="307" t="s">
        <v>916</v>
      </c>
      <c r="AA464" s="308" t="s">
        <v>917</v>
      </c>
      <c r="AB464" s="309"/>
      <c r="AC464" s="66"/>
      <c r="AD464" s="13"/>
      <c r="AE464" s="16"/>
    </row>
    <row r="465" spans="1:31" ht="12.75" hidden="1" customHeight="1">
      <c r="A465" s="284">
        <f t="shared" si="98"/>
        <v>0</v>
      </c>
      <c r="B465" s="79" t="s">
        <v>918</v>
      </c>
      <c r="C465" s="79" t="s">
        <v>307</v>
      </c>
      <c r="D465" s="80">
        <v>5</v>
      </c>
      <c r="E465" s="79" t="s">
        <v>888</v>
      </c>
      <c r="F465" s="79" t="s">
        <v>86</v>
      </c>
      <c r="G465" s="79" t="s">
        <v>79</v>
      </c>
      <c r="H465" s="81">
        <v>5</v>
      </c>
      <c r="I465" s="82" t="s">
        <v>919</v>
      </c>
      <c r="J465" s="83">
        <f>K465*(1-'Bolts and Other'!$E$370)</f>
        <v>110</v>
      </c>
      <c r="K465" s="83">
        <v>110</v>
      </c>
      <c r="L465" s="85">
        <f>SUM(M465:U465)</f>
        <v>0</v>
      </c>
      <c r="M465" s="86"/>
      <c r="N465" s="87"/>
      <c r="O465" s="88"/>
      <c r="P465" s="89"/>
      <c r="Q465" s="90"/>
      <c r="R465" s="91"/>
      <c r="S465" s="92"/>
      <c r="T465" s="93"/>
      <c r="U465" s="94"/>
      <c r="V465" s="85">
        <f>L465*H465</f>
        <v>0</v>
      </c>
      <c r="W465" s="285">
        <f>L465*K465</f>
        <v>0</v>
      </c>
      <c r="X465" s="117">
        <v>7.8880588000000005</v>
      </c>
      <c r="Y465" s="118">
        <f>X465*L465</f>
        <v>0</v>
      </c>
      <c r="Z465" s="310" t="s">
        <v>920</v>
      </c>
      <c r="AA465" s="311" t="s">
        <v>921</v>
      </c>
      <c r="AB465" s="312"/>
      <c r="AC465" s="66"/>
      <c r="AD465" s="13"/>
      <c r="AE465" s="16"/>
    </row>
    <row r="466" spans="1:31" ht="12.75" hidden="1" customHeight="1">
      <c r="A466" s="284">
        <f t="shared" si="98"/>
        <v>0</v>
      </c>
      <c r="B466" s="79" t="s">
        <v>922</v>
      </c>
      <c r="C466" s="79" t="s">
        <v>307</v>
      </c>
      <c r="D466" s="80">
        <v>5</v>
      </c>
      <c r="E466" s="79" t="s">
        <v>888</v>
      </c>
      <c r="F466" s="79" t="s">
        <v>86</v>
      </c>
      <c r="G466" s="79" t="s">
        <v>79</v>
      </c>
      <c r="H466" s="81">
        <v>5</v>
      </c>
      <c r="I466" s="82" t="s">
        <v>923</v>
      </c>
      <c r="J466" s="83">
        <f>K466*(1-'Bolts and Other'!$E$370)</f>
        <v>75</v>
      </c>
      <c r="K466" s="83">
        <v>75</v>
      </c>
      <c r="L466" s="85">
        <f>SUM(M466:U466)</f>
        <v>0</v>
      </c>
      <c r="M466" s="86"/>
      <c r="N466" s="87"/>
      <c r="O466" s="88"/>
      <c r="P466" s="89"/>
      <c r="Q466" s="90"/>
      <c r="R466" s="91"/>
      <c r="S466" s="92"/>
      <c r="T466" s="93"/>
      <c r="U466" s="94"/>
      <c r="V466" s="85">
        <f>L466*H466</f>
        <v>0</v>
      </c>
      <c r="W466" s="285">
        <f>L466*K466</f>
        <v>0</v>
      </c>
      <c r="X466" s="123">
        <v>4.9581454000000003</v>
      </c>
      <c r="Y466" s="124">
        <f>X466*L466</f>
        <v>0</v>
      </c>
      <c r="Z466" s="313"/>
      <c r="AA466" s="314"/>
      <c r="AB466" s="315"/>
      <c r="AC466" s="66"/>
      <c r="AD466" s="13"/>
      <c r="AE466" s="16"/>
    </row>
    <row r="467" spans="1:31" ht="12.75" hidden="1" customHeight="1">
      <c r="A467" s="67">
        <f t="shared" si="98"/>
        <v>0</v>
      </c>
      <c r="B467" s="223" t="s">
        <v>924</v>
      </c>
      <c r="C467" s="224" t="str">
        <f>B467</f>
        <v>Haptic - Keith Dickey - Junction- Stella Granite</v>
      </c>
      <c r="D467" s="225"/>
      <c r="E467" s="224" t="s">
        <v>888</v>
      </c>
      <c r="F467" s="224" t="s">
        <v>889</v>
      </c>
      <c r="G467" s="225"/>
      <c r="H467" s="225"/>
      <c r="I467" s="225"/>
      <c r="J467" s="226"/>
      <c r="K467" s="71"/>
      <c r="L467" s="225"/>
      <c r="M467" s="225"/>
      <c r="N467" s="225"/>
      <c r="O467" s="225"/>
      <c r="P467" s="225"/>
      <c r="Q467" s="225"/>
      <c r="R467" s="225"/>
      <c r="S467" s="225"/>
      <c r="T467" s="225"/>
      <c r="U467" s="225"/>
      <c r="V467" s="225"/>
      <c r="W467" s="225"/>
      <c r="X467" s="72"/>
      <c r="Y467" s="73"/>
      <c r="Z467" s="290" t="s">
        <v>925</v>
      </c>
      <c r="AA467" s="287"/>
      <c r="AB467" s="288"/>
      <c r="AC467" s="66"/>
      <c r="AD467" s="13"/>
      <c r="AE467" s="16"/>
    </row>
    <row r="468" spans="1:31" ht="12.75" hidden="1" customHeight="1">
      <c r="A468" s="284">
        <f t="shared" si="98"/>
        <v>0</v>
      </c>
      <c r="B468" s="262" t="s">
        <v>926</v>
      </c>
      <c r="C468" s="262" t="s">
        <v>307</v>
      </c>
      <c r="D468" s="263">
        <v>5</v>
      </c>
      <c r="E468" s="262" t="s">
        <v>888</v>
      </c>
      <c r="F468" s="262" t="s">
        <v>78</v>
      </c>
      <c r="G468" s="262" t="s">
        <v>79</v>
      </c>
      <c r="H468" s="264">
        <v>5</v>
      </c>
      <c r="I468" s="265" t="s">
        <v>927</v>
      </c>
      <c r="J468" s="83">
        <f>K468*(1-'Bolts and Other'!$E$370)</f>
        <v>115</v>
      </c>
      <c r="K468" s="83">
        <v>115</v>
      </c>
      <c r="L468" s="85">
        <f>SUM(M468:U468)</f>
        <v>0</v>
      </c>
      <c r="M468" s="86"/>
      <c r="N468" s="87"/>
      <c r="O468" s="88"/>
      <c r="P468" s="89"/>
      <c r="Q468" s="90"/>
      <c r="R468" s="91"/>
      <c r="S468" s="92"/>
      <c r="T468" s="93"/>
      <c r="U468" s="94"/>
      <c r="V468" s="85">
        <f>L468*H468</f>
        <v>0</v>
      </c>
      <c r="W468" s="285">
        <f>L468*K468</f>
        <v>0</v>
      </c>
      <c r="X468" s="123">
        <v>6.9</v>
      </c>
      <c r="Y468" s="124">
        <f>X468*L468</f>
        <v>0</v>
      </c>
      <c r="Z468" s="316" t="s">
        <v>928</v>
      </c>
      <c r="AA468" s="317" t="s">
        <v>929</v>
      </c>
      <c r="AB468" s="318"/>
      <c r="AC468" s="66"/>
      <c r="AD468" s="13"/>
      <c r="AE468" s="16"/>
    </row>
    <row r="469" spans="1:31" ht="12.75" hidden="1" customHeight="1">
      <c r="A469" s="67">
        <f t="shared" si="98"/>
        <v>0</v>
      </c>
      <c r="B469" s="68" t="s">
        <v>930</v>
      </c>
      <c r="C469" s="68" t="str">
        <f>B469</f>
        <v>Kilter - Brushed Sandstone</v>
      </c>
      <c r="D469" s="69"/>
      <c r="E469" s="223" t="s">
        <v>888</v>
      </c>
      <c r="F469" s="319" t="s">
        <v>889</v>
      </c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71"/>
      <c r="X469" s="72"/>
      <c r="Y469" s="73"/>
      <c r="Z469" s="320" t="s">
        <v>931</v>
      </c>
      <c r="AA469" s="321" t="s">
        <v>932</v>
      </c>
      <c r="AB469" s="322"/>
      <c r="AC469" s="66"/>
      <c r="AD469" s="13"/>
      <c r="AE469" s="16"/>
    </row>
    <row r="470" spans="1:31" ht="12.75" hidden="1" customHeight="1">
      <c r="A470" s="284">
        <f t="shared" si="98"/>
        <v>0</v>
      </c>
      <c r="B470" s="262" t="s">
        <v>933</v>
      </c>
      <c r="C470" s="262" t="s">
        <v>934</v>
      </c>
      <c r="D470" s="263">
        <v>4</v>
      </c>
      <c r="E470" s="262" t="s">
        <v>888</v>
      </c>
      <c r="F470" s="262" t="s">
        <v>86</v>
      </c>
      <c r="G470" s="262" t="s">
        <v>87</v>
      </c>
      <c r="H470" s="264">
        <v>10</v>
      </c>
      <c r="I470" s="265" t="s">
        <v>935</v>
      </c>
      <c r="J470" s="83">
        <f>K470*(1-'Bolts and Other'!$E$370)</f>
        <v>95</v>
      </c>
      <c r="K470" s="83">
        <v>95</v>
      </c>
      <c r="L470" s="85">
        <f>SUM(M470:U470)</f>
        <v>0</v>
      </c>
      <c r="M470" s="86"/>
      <c r="N470" s="87"/>
      <c r="O470" s="88"/>
      <c r="P470" s="89"/>
      <c r="Q470" s="90"/>
      <c r="R470" s="91"/>
      <c r="S470" s="92"/>
      <c r="T470" s="93"/>
      <c r="U470" s="94"/>
      <c r="V470" s="85">
        <f>L470*H470</f>
        <v>0</v>
      </c>
      <c r="W470" s="285">
        <f>L470*K470</f>
        <v>0</v>
      </c>
      <c r="X470" s="96">
        <v>5.41</v>
      </c>
      <c r="Y470" s="97">
        <f>X470*L470</f>
        <v>0</v>
      </c>
      <c r="Z470" s="323" t="s">
        <v>936</v>
      </c>
      <c r="AA470" s="324" t="s">
        <v>937</v>
      </c>
      <c r="AB470" s="325"/>
      <c r="AC470" s="66"/>
      <c r="AD470" s="13"/>
      <c r="AE470" s="16"/>
    </row>
    <row r="471" spans="1:31" ht="12.75" hidden="1" customHeight="1">
      <c r="A471" s="67">
        <f t="shared" si="98"/>
        <v>0</v>
      </c>
      <c r="B471" s="102"/>
      <c r="C471" s="103"/>
      <c r="D471" s="103"/>
      <c r="E471" s="103"/>
      <c r="F471" s="103"/>
      <c r="G471" s="103"/>
      <c r="H471" s="104"/>
      <c r="I471" s="104"/>
      <c r="J471" s="105"/>
      <c r="K471" s="291"/>
      <c r="L471" s="292"/>
      <c r="M471" s="108"/>
      <c r="N471" s="108"/>
      <c r="O471" s="109"/>
      <c r="P471" s="108"/>
      <c r="Q471" s="108"/>
      <c r="R471" s="108"/>
      <c r="S471" s="108"/>
      <c r="T471" s="108"/>
      <c r="U471" s="109"/>
      <c r="V471" s="107"/>
      <c r="W471" s="293"/>
      <c r="X471" s="111"/>
      <c r="Y471" s="112"/>
      <c r="Z471" s="326" t="s">
        <v>938</v>
      </c>
      <c r="AA471" s="327" t="s">
        <v>939</v>
      </c>
      <c r="AB471" s="328"/>
      <c r="AC471" s="66"/>
      <c r="AD471" s="13"/>
      <c r="AE471" s="16"/>
    </row>
    <row r="472" spans="1:31" ht="12.75" hidden="1" customHeight="1">
      <c r="A472" s="284">
        <f t="shared" si="98"/>
        <v>0</v>
      </c>
      <c r="B472" s="79" t="s">
        <v>940</v>
      </c>
      <c r="C472" s="79" t="s">
        <v>941</v>
      </c>
      <c r="D472" s="80">
        <v>1</v>
      </c>
      <c r="E472" s="79" t="s">
        <v>888</v>
      </c>
      <c r="F472" s="79" t="s">
        <v>177</v>
      </c>
      <c r="G472" s="79" t="s">
        <v>87</v>
      </c>
      <c r="H472" s="81">
        <v>10</v>
      </c>
      <c r="I472" s="82" t="s">
        <v>942</v>
      </c>
      <c r="J472" s="83">
        <f>K472*(1-'Bolts and Other'!$E$370)</f>
        <v>85</v>
      </c>
      <c r="K472" s="83">
        <v>85</v>
      </c>
      <c r="L472" s="85">
        <f t="shared" ref="L472:L481" si="99">SUM(M472:U472)</f>
        <v>0</v>
      </c>
      <c r="M472" s="86"/>
      <c r="N472" s="87"/>
      <c r="O472" s="88"/>
      <c r="P472" s="89"/>
      <c r="Q472" s="90"/>
      <c r="R472" s="91"/>
      <c r="S472" s="92"/>
      <c r="T472" s="93"/>
      <c r="U472" s="94"/>
      <c r="V472" s="85">
        <f t="shared" ref="V472:V481" si="100">L472*H472</f>
        <v>0</v>
      </c>
      <c r="W472" s="285">
        <f t="shared" ref="W472:W481" si="101">L472*K472</f>
        <v>0</v>
      </c>
      <c r="X472" s="117">
        <v>5.2138790000000004</v>
      </c>
      <c r="Y472" s="118">
        <f t="shared" ref="Y472:Y481" si="102">X472*L472</f>
        <v>0</v>
      </c>
      <c r="Z472" s="329" t="s">
        <v>943</v>
      </c>
      <c r="AA472" s="330" t="s">
        <v>944</v>
      </c>
      <c r="AB472" s="331"/>
      <c r="AC472" s="66"/>
      <c r="AD472" s="13"/>
      <c r="AE472" s="16"/>
    </row>
    <row r="473" spans="1:31" ht="12.75" hidden="1" customHeight="1">
      <c r="A473" s="284">
        <f t="shared" si="98"/>
        <v>0</v>
      </c>
      <c r="B473" s="79" t="s">
        <v>945</v>
      </c>
      <c r="C473" s="79" t="s">
        <v>941</v>
      </c>
      <c r="D473" s="80">
        <v>1</v>
      </c>
      <c r="E473" s="79" t="s">
        <v>888</v>
      </c>
      <c r="F473" s="79" t="s">
        <v>177</v>
      </c>
      <c r="G473" s="79" t="s">
        <v>87</v>
      </c>
      <c r="H473" s="81">
        <v>10</v>
      </c>
      <c r="I473" s="82" t="s">
        <v>946</v>
      </c>
      <c r="J473" s="83">
        <f>K473*(1-'Bolts and Other'!$E$370)</f>
        <v>55</v>
      </c>
      <c r="K473" s="83">
        <v>55</v>
      </c>
      <c r="L473" s="85">
        <f t="shared" si="99"/>
        <v>0</v>
      </c>
      <c r="M473" s="86"/>
      <c r="N473" s="87"/>
      <c r="O473" s="88"/>
      <c r="P473" s="89"/>
      <c r="Q473" s="90"/>
      <c r="R473" s="91"/>
      <c r="S473" s="92"/>
      <c r="T473" s="93"/>
      <c r="U473" s="94"/>
      <c r="V473" s="85">
        <f t="shared" si="100"/>
        <v>0</v>
      </c>
      <c r="W473" s="285">
        <f t="shared" si="101"/>
        <v>0</v>
      </c>
      <c r="X473" s="123">
        <v>2.85</v>
      </c>
      <c r="Y473" s="124">
        <f t="shared" si="102"/>
        <v>0</v>
      </c>
      <c r="Z473" s="332"/>
      <c r="AA473" s="314"/>
      <c r="AB473" s="315"/>
      <c r="AC473" s="66"/>
      <c r="AD473" s="13"/>
      <c r="AE473" s="16"/>
    </row>
    <row r="474" spans="1:31" ht="12.75" hidden="1" customHeight="1">
      <c r="A474" s="284">
        <f t="shared" si="98"/>
        <v>0</v>
      </c>
      <c r="B474" s="79" t="s">
        <v>947</v>
      </c>
      <c r="C474" s="79" t="s">
        <v>941</v>
      </c>
      <c r="D474" s="80">
        <v>1</v>
      </c>
      <c r="E474" s="79" t="s">
        <v>888</v>
      </c>
      <c r="F474" s="79" t="s">
        <v>177</v>
      </c>
      <c r="G474" s="79" t="s">
        <v>87</v>
      </c>
      <c r="H474" s="81">
        <v>10</v>
      </c>
      <c r="I474" s="82" t="s">
        <v>948</v>
      </c>
      <c r="J474" s="83">
        <f>K474*(1-'Bolts and Other'!$E$370)</f>
        <v>85</v>
      </c>
      <c r="K474" s="83">
        <v>85</v>
      </c>
      <c r="L474" s="85">
        <f t="shared" si="99"/>
        <v>0</v>
      </c>
      <c r="M474" s="86"/>
      <c r="N474" s="87"/>
      <c r="O474" s="88"/>
      <c r="P474" s="89"/>
      <c r="Q474" s="90"/>
      <c r="R474" s="91"/>
      <c r="S474" s="92"/>
      <c r="T474" s="93"/>
      <c r="U474" s="94"/>
      <c r="V474" s="85">
        <f t="shared" si="100"/>
        <v>0</v>
      </c>
      <c r="W474" s="285">
        <f t="shared" si="101"/>
        <v>0</v>
      </c>
      <c r="X474" s="123">
        <v>5.1565593999999999</v>
      </c>
      <c r="Y474" s="124">
        <f t="shared" si="102"/>
        <v>0</v>
      </c>
      <c r="Z474" s="290" t="s">
        <v>949</v>
      </c>
      <c r="AA474" s="287"/>
      <c r="AB474" s="288"/>
      <c r="AC474" s="66"/>
      <c r="AD474" s="13"/>
      <c r="AE474" s="16"/>
    </row>
    <row r="475" spans="1:31" ht="12.75" hidden="1" customHeight="1">
      <c r="A475" s="284">
        <f t="shared" si="98"/>
        <v>0</v>
      </c>
      <c r="B475" s="79" t="s">
        <v>950</v>
      </c>
      <c r="C475" s="79" t="s">
        <v>941</v>
      </c>
      <c r="D475" s="80">
        <v>1</v>
      </c>
      <c r="E475" s="79" t="s">
        <v>888</v>
      </c>
      <c r="F475" s="79" t="s">
        <v>177</v>
      </c>
      <c r="G475" s="79" t="s">
        <v>87</v>
      </c>
      <c r="H475" s="81">
        <v>10</v>
      </c>
      <c r="I475" s="82" t="s">
        <v>951</v>
      </c>
      <c r="J475" s="83">
        <f>K475*(1-'Bolts and Other'!$E$370)</f>
        <v>75</v>
      </c>
      <c r="K475" s="83">
        <v>75</v>
      </c>
      <c r="L475" s="85">
        <f t="shared" si="99"/>
        <v>0</v>
      </c>
      <c r="M475" s="86"/>
      <c r="N475" s="87"/>
      <c r="O475" s="88"/>
      <c r="P475" s="89"/>
      <c r="Q475" s="90"/>
      <c r="R475" s="91"/>
      <c r="S475" s="92"/>
      <c r="T475" s="93"/>
      <c r="U475" s="94"/>
      <c r="V475" s="85">
        <f t="shared" si="100"/>
        <v>0</v>
      </c>
      <c r="W475" s="285">
        <f t="shared" si="101"/>
        <v>0</v>
      </c>
      <c r="X475" s="123">
        <v>4.55</v>
      </c>
      <c r="Y475" s="124">
        <f t="shared" si="102"/>
        <v>0</v>
      </c>
      <c r="Z475" s="333" t="s">
        <v>952</v>
      </c>
      <c r="AA475" s="334" t="s">
        <v>953</v>
      </c>
      <c r="AB475" s="335"/>
      <c r="AC475" s="66"/>
      <c r="AD475" s="13"/>
      <c r="AE475" s="16"/>
    </row>
    <row r="476" spans="1:31" ht="12.75" hidden="1" customHeight="1">
      <c r="A476" s="284">
        <f t="shared" si="98"/>
        <v>0</v>
      </c>
      <c r="B476" s="79" t="s">
        <v>954</v>
      </c>
      <c r="C476" s="79" t="s">
        <v>941</v>
      </c>
      <c r="D476" s="80">
        <v>1</v>
      </c>
      <c r="E476" s="79" t="s">
        <v>888</v>
      </c>
      <c r="F476" s="79" t="s">
        <v>177</v>
      </c>
      <c r="G476" s="79" t="s">
        <v>87</v>
      </c>
      <c r="H476" s="81">
        <v>10</v>
      </c>
      <c r="I476" s="82" t="s">
        <v>955</v>
      </c>
      <c r="J476" s="83">
        <f>K476*(1-'Bolts and Other'!$E$370)</f>
        <v>60</v>
      </c>
      <c r="K476" s="83">
        <v>60</v>
      </c>
      <c r="L476" s="85">
        <f t="shared" si="99"/>
        <v>0</v>
      </c>
      <c r="M476" s="86"/>
      <c r="N476" s="87"/>
      <c r="O476" s="88"/>
      <c r="P476" s="89"/>
      <c r="Q476" s="90"/>
      <c r="R476" s="91"/>
      <c r="S476" s="92"/>
      <c r="T476" s="93"/>
      <c r="U476" s="94"/>
      <c r="V476" s="85">
        <f t="shared" si="100"/>
        <v>0</v>
      </c>
      <c r="W476" s="285">
        <f t="shared" si="101"/>
        <v>0</v>
      </c>
      <c r="X476" s="123">
        <v>3.18</v>
      </c>
      <c r="Y476" s="124">
        <f t="shared" si="102"/>
        <v>0</v>
      </c>
      <c r="Z476" s="66"/>
      <c r="AA476" s="13"/>
      <c r="AB476" s="13"/>
      <c r="AC476" s="13"/>
      <c r="AD476" s="13"/>
      <c r="AE476" s="16"/>
    </row>
    <row r="477" spans="1:31" ht="12.75" hidden="1" customHeight="1">
      <c r="A477" s="284">
        <f t="shared" si="98"/>
        <v>0</v>
      </c>
      <c r="B477" s="79" t="s">
        <v>956</v>
      </c>
      <c r="C477" s="79" t="s">
        <v>941</v>
      </c>
      <c r="D477" s="80">
        <v>1</v>
      </c>
      <c r="E477" s="79" t="s">
        <v>888</v>
      </c>
      <c r="F477" s="79" t="s">
        <v>177</v>
      </c>
      <c r="G477" s="79" t="s">
        <v>87</v>
      </c>
      <c r="H477" s="81">
        <v>10</v>
      </c>
      <c r="I477" s="82" t="s">
        <v>957</v>
      </c>
      <c r="J477" s="83">
        <f>K477*(1-'Bolts and Other'!$E$370)</f>
        <v>40</v>
      </c>
      <c r="K477" s="83">
        <v>40</v>
      </c>
      <c r="L477" s="85">
        <f t="shared" si="99"/>
        <v>0</v>
      </c>
      <c r="M477" s="86"/>
      <c r="N477" s="87"/>
      <c r="O477" s="88"/>
      <c r="P477" s="89"/>
      <c r="Q477" s="90"/>
      <c r="R477" s="91"/>
      <c r="S477" s="92"/>
      <c r="T477" s="93"/>
      <c r="U477" s="94"/>
      <c r="V477" s="85">
        <f t="shared" si="100"/>
        <v>0</v>
      </c>
      <c r="W477" s="285">
        <f t="shared" si="101"/>
        <v>0</v>
      </c>
      <c r="X477" s="123">
        <v>1.7504524000000001</v>
      </c>
      <c r="Y477" s="124">
        <f t="shared" si="102"/>
        <v>0</v>
      </c>
      <c r="Z477" s="66"/>
      <c r="AA477" s="13"/>
      <c r="AB477" s="13"/>
      <c r="AC477" s="13"/>
      <c r="AD477" s="13"/>
      <c r="AE477" s="16"/>
    </row>
    <row r="478" spans="1:31" ht="12.75" hidden="1" customHeight="1">
      <c r="A478" s="284">
        <f t="shared" si="98"/>
        <v>0</v>
      </c>
      <c r="B478" s="79" t="s">
        <v>958</v>
      </c>
      <c r="C478" s="79" t="s">
        <v>941</v>
      </c>
      <c r="D478" s="80">
        <v>1</v>
      </c>
      <c r="E478" s="79" t="s">
        <v>888</v>
      </c>
      <c r="F478" s="79" t="s">
        <v>177</v>
      </c>
      <c r="G478" s="79" t="s">
        <v>87</v>
      </c>
      <c r="H478" s="81">
        <v>10</v>
      </c>
      <c r="I478" s="82" t="s">
        <v>959</v>
      </c>
      <c r="J478" s="83">
        <f>K478*(1-'Bolts and Other'!$E$370)</f>
        <v>45</v>
      </c>
      <c r="K478" s="83">
        <v>45</v>
      </c>
      <c r="L478" s="85">
        <f t="shared" si="99"/>
        <v>0</v>
      </c>
      <c r="M478" s="86"/>
      <c r="N478" s="87"/>
      <c r="O478" s="88"/>
      <c r="P478" s="89"/>
      <c r="Q478" s="90"/>
      <c r="R478" s="91"/>
      <c r="S478" s="92"/>
      <c r="T478" s="93"/>
      <c r="U478" s="94"/>
      <c r="V478" s="85">
        <f t="shared" si="100"/>
        <v>0</v>
      </c>
      <c r="W478" s="285">
        <f t="shared" si="101"/>
        <v>0</v>
      </c>
      <c r="X478" s="123">
        <v>2.2090092000000001</v>
      </c>
      <c r="Y478" s="124">
        <f t="shared" si="102"/>
        <v>0</v>
      </c>
      <c r="Z478" s="66"/>
      <c r="AA478" s="13"/>
      <c r="AB478" s="13"/>
      <c r="AC478" s="13"/>
      <c r="AD478" s="13"/>
      <c r="AE478" s="16"/>
    </row>
    <row r="479" spans="1:31" ht="12.75" hidden="1" customHeight="1">
      <c r="A479" s="284">
        <f t="shared" si="98"/>
        <v>0</v>
      </c>
      <c r="B479" s="79" t="s">
        <v>960</v>
      </c>
      <c r="C479" s="79" t="s">
        <v>941</v>
      </c>
      <c r="D479" s="80">
        <v>1</v>
      </c>
      <c r="E479" s="79" t="s">
        <v>888</v>
      </c>
      <c r="F479" s="79" t="s">
        <v>177</v>
      </c>
      <c r="G479" s="79" t="s">
        <v>87</v>
      </c>
      <c r="H479" s="81">
        <v>10</v>
      </c>
      <c r="I479" s="82" t="s">
        <v>961</v>
      </c>
      <c r="J479" s="83">
        <f>K479*(1-'Bolts and Other'!$E$370)</f>
        <v>35</v>
      </c>
      <c r="K479" s="83">
        <v>35</v>
      </c>
      <c r="L479" s="85">
        <f t="shared" si="99"/>
        <v>0</v>
      </c>
      <c r="M479" s="86"/>
      <c r="N479" s="87"/>
      <c r="O479" s="88"/>
      <c r="P479" s="89"/>
      <c r="Q479" s="90"/>
      <c r="R479" s="91"/>
      <c r="S479" s="92"/>
      <c r="T479" s="93"/>
      <c r="U479" s="94"/>
      <c r="V479" s="85">
        <f t="shared" si="100"/>
        <v>0</v>
      </c>
      <c r="W479" s="285">
        <f t="shared" si="101"/>
        <v>0</v>
      </c>
      <c r="X479" s="123">
        <v>1.2830771999999999</v>
      </c>
      <c r="Y479" s="124">
        <f t="shared" si="102"/>
        <v>0</v>
      </c>
      <c r="Z479" s="66"/>
      <c r="AA479" s="13"/>
      <c r="AB479" s="13"/>
      <c r="AC479" s="13"/>
      <c r="AD479" s="13"/>
      <c r="AE479" s="16"/>
    </row>
    <row r="480" spans="1:31" ht="12.75" hidden="1" customHeight="1">
      <c r="A480" s="284">
        <f t="shared" si="98"/>
        <v>0</v>
      </c>
      <c r="B480" s="79" t="s">
        <v>962</v>
      </c>
      <c r="C480" s="79" t="s">
        <v>941</v>
      </c>
      <c r="D480" s="80">
        <v>1</v>
      </c>
      <c r="E480" s="79" t="s">
        <v>888</v>
      </c>
      <c r="F480" s="79" t="s">
        <v>177</v>
      </c>
      <c r="G480" s="79" t="s">
        <v>87</v>
      </c>
      <c r="H480" s="81">
        <v>10</v>
      </c>
      <c r="I480" s="82" t="s">
        <v>963</v>
      </c>
      <c r="J480" s="83">
        <f>K480*(1-'Bolts and Other'!$E$370)</f>
        <v>60</v>
      </c>
      <c r="K480" s="83">
        <v>60</v>
      </c>
      <c r="L480" s="85">
        <f t="shared" si="99"/>
        <v>0</v>
      </c>
      <c r="M480" s="86"/>
      <c r="N480" s="87"/>
      <c r="O480" s="88"/>
      <c r="P480" s="89"/>
      <c r="Q480" s="90"/>
      <c r="R480" s="91"/>
      <c r="S480" s="92"/>
      <c r="T480" s="93"/>
      <c r="U480" s="94"/>
      <c r="V480" s="85">
        <f t="shared" si="100"/>
        <v>0</v>
      </c>
      <c r="W480" s="285">
        <f t="shared" si="101"/>
        <v>0</v>
      </c>
      <c r="X480" s="123">
        <v>3.2275344000000001</v>
      </c>
      <c r="Y480" s="124">
        <f t="shared" si="102"/>
        <v>0</v>
      </c>
      <c r="Z480" s="66"/>
      <c r="AA480" s="13"/>
      <c r="AB480" s="13"/>
      <c r="AC480" s="13"/>
      <c r="AD480" s="13"/>
      <c r="AE480" s="16"/>
    </row>
    <row r="481" spans="1:31" ht="12.75" hidden="1" customHeight="1">
      <c r="A481" s="284">
        <f t="shared" si="98"/>
        <v>0</v>
      </c>
      <c r="B481" s="79" t="s">
        <v>964</v>
      </c>
      <c r="C481" s="79" t="s">
        <v>941</v>
      </c>
      <c r="D481" s="80">
        <v>1</v>
      </c>
      <c r="E481" s="79" t="s">
        <v>888</v>
      </c>
      <c r="F481" s="79" t="s">
        <v>177</v>
      </c>
      <c r="G481" s="79" t="s">
        <v>87</v>
      </c>
      <c r="H481" s="81">
        <v>11</v>
      </c>
      <c r="I481" s="82" t="s">
        <v>965</v>
      </c>
      <c r="J481" s="83">
        <f>K481*(1-'Bolts and Other'!$E$370)</f>
        <v>35</v>
      </c>
      <c r="K481" s="83">
        <v>35</v>
      </c>
      <c r="L481" s="85">
        <f t="shared" si="99"/>
        <v>0</v>
      </c>
      <c r="M481" s="86"/>
      <c r="N481" s="87"/>
      <c r="O481" s="88"/>
      <c r="P481" s="89"/>
      <c r="Q481" s="90"/>
      <c r="R481" s="91"/>
      <c r="S481" s="92"/>
      <c r="T481" s="93"/>
      <c r="U481" s="94"/>
      <c r="V481" s="85">
        <f t="shared" si="100"/>
        <v>0</v>
      </c>
      <c r="W481" s="285">
        <f t="shared" si="101"/>
        <v>0</v>
      </c>
      <c r="X481" s="123">
        <v>1.4947188000000002</v>
      </c>
      <c r="Y481" s="124">
        <f t="shared" si="102"/>
        <v>0</v>
      </c>
      <c r="Z481" s="66"/>
      <c r="AA481" s="13"/>
      <c r="AB481" s="13"/>
      <c r="AC481" s="13"/>
      <c r="AD481" s="13"/>
      <c r="AE481" s="16"/>
    </row>
    <row r="482" spans="1:31" ht="12.75" hidden="1" customHeight="1">
      <c r="A482" s="67">
        <f t="shared" si="98"/>
        <v>0</v>
      </c>
      <c r="B482" s="68" t="s">
        <v>966</v>
      </c>
      <c r="C482" s="223" t="str">
        <f>B482</f>
        <v>Kilter - Font</v>
      </c>
      <c r="D482" s="225"/>
      <c r="E482" s="224" t="s">
        <v>888</v>
      </c>
      <c r="F482" s="224" t="s">
        <v>967</v>
      </c>
      <c r="G482" s="225"/>
      <c r="H482" s="225"/>
      <c r="I482" s="225"/>
      <c r="J482" s="226"/>
      <c r="K482" s="69"/>
      <c r="L482" s="71"/>
      <c r="M482" s="225"/>
      <c r="N482" s="225"/>
      <c r="O482" s="225"/>
      <c r="P482" s="225"/>
      <c r="Q482" s="225"/>
      <c r="R482" s="225"/>
      <c r="S482" s="225"/>
      <c r="T482" s="225"/>
      <c r="U482" s="225"/>
      <c r="V482" s="225"/>
      <c r="W482" s="225"/>
      <c r="X482" s="72"/>
      <c r="Y482" s="73"/>
      <c r="Z482" s="66"/>
      <c r="AA482" s="13"/>
      <c r="AB482" s="13"/>
      <c r="AC482" s="13"/>
      <c r="AD482" s="13"/>
      <c r="AE482" s="16"/>
    </row>
    <row r="483" spans="1:31" ht="12.75" hidden="1" customHeight="1">
      <c r="A483" s="284">
        <f t="shared" si="98"/>
        <v>0</v>
      </c>
      <c r="B483" s="79" t="s">
        <v>968</v>
      </c>
      <c r="C483" s="79" t="s">
        <v>969</v>
      </c>
      <c r="D483" s="80">
        <v>1</v>
      </c>
      <c r="E483" s="79" t="s">
        <v>888</v>
      </c>
      <c r="F483" s="79" t="s">
        <v>177</v>
      </c>
      <c r="G483" s="79" t="s">
        <v>87</v>
      </c>
      <c r="H483" s="81">
        <v>7</v>
      </c>
      <c r="I483" s="82" t="s">
        <v>970</v>
      </c>
      <c r="J483" s="83">
        <f>K483*(1-'Bolts and Other'!$E$370)</f>
        <v>165</v>
      </c>
      <c r="K483" s="83">
        <v>165</v>
      </c>
      <c r="L483" s="85">
        <f>SUM(M483:U483)</f>
        <v>0</v>
      </c>
      <c r="M483" s="86"/>
      <c r="N483" s="87"/>
      <c r="O483" s="88"/>
      <c r="P483" s="89"/>
      <c r="Q483" s="90"/>
      <c r="R483" s="91"/>
      <c r="S483" s="92"/>
      <c r="T483" s="93"/>
      <c r="U483" s="94"/>
      <c r="V483" s="85">
        <f>L483*H483</f>
        <v>0</v>
      </c>
      <c r="W483" s="285">
        <f>L483*K483</f>
        <v>0</v>
      </c>
      <c r="X483" s="123">
        <v>7.5763800000000003</v>
      </c>
      <c r="Y483" s="124">
        <f>X483*L483</f>
        <v>0</v>
      </c>
      <c r="Z483" s="66"/>
      <c r="AA483" s="13"/>
      <c r="AB483" s="13"/>
      <c r="AC483" s="13"/>
      <c r="AD483" s="13"/>
      <c r="AE483" s="16"/>
    </row>
    <row r="484" spans="1:31" ht="12.75" hidden="1" customHeight="1">
      <c r="A484" s="284">
        <f t="shared" si="98"/>
        <v>0</v>
      </c>
      <c r="B484" s="79" t="s">
        <v>971</v>
      </c>
      <c r="C484" s="79" t="s">
        <v>969</v>
      </c>
      <c r="D484" s="80">
        <v>1</v>
      </c>
      <c r="E484" s="79" t="s">
        <v>888</v>
      </c>
      <c r="F484" s="79" t="s">
        <v>177</v>
      </c>
      <c r="G484" s="79" t="s">
        <v>87</v>
      </c>
      <c r="H484" s="81">
        <v>5</v>
      </c>
      <c r="I484" s="82" t="s">
        <v>972</v>
      </c>
      <c r="J484" s="83">
        <f>K484*(1-'Bolts and Other'!$E$370)</f>
        <v>70</v>
      </c>
      <c r="K484" s="83">
        <v>70</v>
      </c>
      <c r="L484" s="85">
        <f>SUM(M484:U484)</f>
        <v>0</v>
      </c>
      <c r="M484" s="86"/>
      <c r="N484" s="87"/>
      <c r="O484" s="88"/>
      <c r="P484" s="89"/>
      <c r="Q484" s="90"/>
      <c r="R484" s="91"/>
      <c r="S484" s="92"/>
      <c r="T484" s="93"/>
      <c r="U484" s="94"/>
      <c r="V484" s="85">
        <f>L484*H484</f>
        <v>0</v>
      </c>
      <c r="W484" s="285">
        <f>L484*K484</f>
        <v>0</v>
      </c>
      <c r="X484" s="123">
        <v>4.694445</v>
      </c>
      <c r="Y484" s="124">
        <f>X484*L484</f>
        <v>0</v>
      </c>
      <c r="Z484" s="66"/>
      <c r="AA484" s="13"/>
      <c r="AB484" s="13"/>
      <c r="AC484" s="13"/>
      <c r="AD484" s="13"/>
      <c r="AE484" s="16"/>
    </row>
    <row r="485" spans="1:31" ht="12.75" hidden="1" customHeight="1">
      <c r="A485" s="67">
        <f t="shared" si="98"/>
        <v>0</v>
      </c>
      <c r="B485" s="68" t="s">
        <v>973</v>
      </c>
      <c r="C485" s="68" t="str">
        <f>B485</f>
        <v>Kilter - Granite</v>
      </c>
      <c r="D485" s="69"/>
      <c r="E485" s="223" t="s">
        <v>888</v>
      </c>
      <c r="F485" s="319" t="s">
        <v>967</v>
      </c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71"/>
      <c r="X485" s="72"/>
      <c r="Y485" s="73"/>
      <c r="Z485" s="66"/>
      <c r="AA485" s="13"/>
      <c r="AB485" s="13"/>
      <c r="AC485" s="13"/>
      <c r="AD485" s="13"/>
      <c r="AE485" s="16"/>
    </row>
    <row r="486" spans="1:31" ht="12.75" hidden="1" customHeight="1">
      <c r="A486" s="284">
        <f t="shared" si="98"/>
        <v>0</v>
      </c>
      <c r="B486" s="79" t="s">
        <v>974</v>
      </c>
      <c r="C486" s="79" t="s">
        <v>934</v>
      </c>
      <c r="D486" s="80">
        <v>8</v>
      </c>
      <c r="E486" s="79" t="s">
        <v>888</v>
      </c>
      <c r="F486" s="79" t="s">
        <v>201</v>
      </c>
      <c r="G486" s="79" t="s">
        <v>79</v>
      </c>
      <c r="H486" s="81">
        <v>3</v>
      </c>
      <c r="I486" s="82" t="s">
        <v>975</v>
      </c>
      <c r="J486" s="83">
        <f>K486*(1-'Bolts and Other'!$E$370)</f>
        <v>210</v>
      </c>
      <c r="K486" s="83">
        <v>210</v>
      </c>
      <c r="L486" s="85">
        <f>SUM(M486:U486)</f>
        <v>0</v>
      </c>
      <c r="M486" s="86"/>
      <c r="N486" s="87"/>
      <c r="O486" s="88"/>
      <c r="P486" s="89"/>
      <c r="Q486" s="90"/>
      <c r="R486" s="91"/>
      <c r="S486" s="92"/>
      <c r="T486" s="93"/>
      <c r="U486" s="94"/>
      <c r="V486" s="85">
        <f>L486*H486</f>
        <v>0</v>
      </c>
      <c r="W486" s="285">
        <f>L486*K486</f>
        <v>0</v>
      </c>
      <c r="X486" s="96">
        <v>12.224507000000001</v>
      </c>
      <c r="Y486" s="97">
        <f>X486*L486</f>
        <v>0</v>
      </c>
      <c r="Z486" s="66"/>
      <c r="AA486" s="13"/>
      <c r="AB486" s="13"/>
      <c r="AC486" s="13"/>
      <c r="AD486" s="13"/>
      <c r="AE486" s="16"/>
    </row>
    <row r="487" spans="1:31" ht="12" hidden="1" customHeight="1">
      <c r="A487" s="67">
        <f t="shared" ref="A487:A511" si="103">U487*K487</f>
        <v>0</v>
      </c>
      <c r="B487" s="102"/>
      <c r="C487" s="103"/>
      <c r="D487" s="103"/>
      <c r="E487" s="103"/>
      <c r="F487" s="103"/>
      <c r="G487" s="103"/>
      <c r="H487" s="104"/>
      <c r="I487" s="104"/>
      <c r="J487" s="105"/>
      <c r="K487" s="291"/>
      <c r="L487" s="292"/>
      <c r="M487" s="108"/>
      <c r="N487" s="108"/>
      <c r="O487" s="109"/>
      <c r="P487" s="108"/>
      <c r="Q487" s="108"/>
      <c r="R487" s="108"/>
      <c r="S487" s="108"/>
      <c r="T487" s="108"/>
      <c r="U487" s="109"/>
      <c r="V487" s="107"/>
      <c r="W487" s="293"/>
      <c r="X487" s="111"/>
      <c r="Y487" s="112"/>
      <c r="Z487" s="66"/>
      <c r="AA487" s="13"/>
      <c r="AB487" s="13"/>
      <c r="AC487" s="13"/>
      <c r="AD487" s="13"/>
      <c r="AE487" s="16"/>
    </row>
    <row r="488" spans="1:31" ht="12.75" hidden="1" customHeight="1">
      <c r="A488" s="284">
        <f t="shared" si="103"/>
        <v>0</v>
      </c>
      <c r="B488" s="79" t="s">
        <v>976</v>
      </c>
      <c r="C488" s="79" t="s">
        <v>934</v>
      </c>
      <c r="D488" s="80">
        <v>7</v>
      </c>
      <c r="E488" s="79" t="s">
        <v>888</v>
      </c>
      <c r="F488" s="79" t="s">
        <v>106</v>
      </c>
      <c r="G488" s="79" t="s">
        <v>107</v>
      </c>
      <c r="H488" s="81">
        <v>5</v>
      </c>
      <c r="I488" s="82" t="s">
        <v>977</v>
      </c>
      <c r="J488" s="83">
        <f>K488*(1-'Bolts and Other'!$E$370)</f>
        <v>245</v>
      </c>
      <c r="K488" s="83">
        <v>245</v>
      </c>
      <c r="L488" s="85">
        <f>SUM(M488:U488)</f>
        <v>0</v>
      </c>
      <c r="M488" s="86"/>
      <c r="N488" s="87"/>
      <c r="O488" s="88"/>
      <c r="P488" s="89"/>
      <c r="Q488" s="90"/>
      <c r="R488" s="91"/>
      <c r="S488" s="92"/>
      <c r="T488" s="93"/>
      <c r="U488" s="94"/>
      <c r="V488" s="85">
        <f>L488*H488</f>
        <v>0</v>
      </c>
      <c r="W488" s="285">
        <f>L488*K488</f>
        <v>0</v>
      </c>
      <c r="X488" s="261">
        <v>13.4965612</v>
      </c>
      <c r="Y488" s="112">
        <f>X488*L488</f>
        <v>0</v>
      </c>
      <c r="Z488" s="66"/>
      <c r="AA488" s="13"/>
      <c r="AB488" s="13"/>
      <c r="AC488" s="13"/>
      <c r="AD488" s="13"/>
      <c r="AE488" s="16"/>
    </row>
    <row r="489" spans="1:31" ht="12" hidden="1" customHeight="1">
      <c r="A489" s="67">
        <f t="shared" si="103"/>
        <v>0</v>
      </c>
      <c r="B489" s="102"/>
      <c r="C489" s="103"/>
      <c r="D489" s="103"/>
      <c r="E489" s="103"/>
      <c r="F489" s="103"/>
      <c r="G489" s="103"/>
      <c r="H489" s="104"/>
      <c r="I489" s="104"/>
      <c r="J489" s="105"/>
      <c r="K489" s="291"/>
      <c r="L489" s="292"/>
      <c r="M489" s="108"/>
      <c r="N489" s="108"/>
      <c r="O489" s="109"/>
      <c r="P489" s="108"/>
      <c r="Q489" s="108"/>
      <c r="R489" s="108"/>
      <c r="S489" s="108"/>
      <c r="T489" s="108"/>
      <c r="U489" s="109"/>
      <c r="V489" s="107"/>
      <c r="W489" s="293"/>
      <c r="X489" s="111"/>
      <c r="Y489" s="112"/>
      <c r="Z489" s="66"/>
      <c r="AA489" s="13"/>
      <c r="AB489" s="13"/>
      <c r="AC489" s="13"/>
      <c r="AD489" s="13"/>
      <c r="AE489" s="16"/>
    </row>
    <row r="490" spans="1:31" ht="12.75" hidden="1" customHeight="1">
      <c r="A490" s="284">
        <f t="shared" si="103"/>
        <v>0</v>
      </c>
      <c r="B490" s="79" t="s">
        <v>978</v>
      </c>
      <c r="C490" s="79" t="s">
        <v>934</v>
      </c>
      <c r="D490" s="80">
        <v>1</v>
      </c>
      <c r="E490" s="79" t="s">
        <v>888</v>
      </c>
      <c r="F490" s="79" t="s">
        <v>177</v>
      </c>
      <c r="G490" s="79" t="s">
        <v>87</v>
      </c>
      <c r="H490" s="81">
        <v>4</v>
      </c>
      <c r="I490" s="82" t="s">
        <v>979</v>
      </c>
      <c r="J490" s="83">
        <f>K490*(1-'Bolts and Other'!$E$370)</f>
        <v>130</v>
      </c>
      <c r="K490" s="83">
        <v>130</v>
      </c>
      <c r="L490" s="85">
        <f>SUM(M490:U490)</f>
        <v>0</v>
      </c>
      <c r="M490" s="86"/>
      <c r="N490" s="87"/>
      <c r="O490" s="88"/>
      <c r="P490" s="89"/>
      <c r="Q490" s="90"/>
      <c r="R490" s="91"/>
      <c r="S490" s="92"/>
      <c r="T490" s="93"/>
      <c r="U490" s="94"/>
      <c r="V490" s="85">
        <f>L490*H490</f>
        <v>0</v>
      </c>
      <c r="W490" s="285">
        <f>L490*K490</f>
        <v>0</v>
      </c>
      <c r="X490" s="117">
        <v>6.4881378000000005</v>
      </c>
      <c r="Y490" s="118">
        <f>X490*L490</f>
        <v>0</v>
      </c>
      <c r="Z490" s="66"/>
      <c r="AA490" s="13"/>
      <c r="AB490" s="13"/>
      <c r="AC490" s="13"/>
      <c r="AD490" s="13"/>
      <c r="AE490" s="16"/>
    </row>
    <row r="491" spans="1:31" ht="12.75" hidden="1" customHeight="1">
      <c r="A491" s="284">
        <f t="shared" si="103"/>
        <v>0</v>
      </c>
      <c r="B491" s="79" t="s">
        <v>980</v>
      </c>
      <c r="C491" s="79" t="s">
        <v>934</v>
      </c>
      <c r="D491" s="80">
        <v>1</v>
      </c>
      <c r="E491" s="79" t="s">
        <v>888</v>
      </c>
      <c r="F491" s="79" t="s">
        <v>177</v>
      </c>
      <c r="G491" s="79" t="s">
        <v>87</v>
      </c>
      <c r="H491" s="81">
        <v>10</v>
      </c>
      <c r="I491" s="82" t="s">
        <v>981</v>
      </c>
      <c r="J491" s="83">
        <f>K491*(1-'Bolts and Other'!$E$370)</f>
        <v>55</v>
      </c>
      <c r="K491" s="83">
        <v>55</v>
      </c>
      <c r="L491" s="85">
        <f>SUM(M491:U491)</f>
        <v>0</v>
      </c>
      <c r="M491" s="86"/>
      <c r="N491" s="87"/>
      <c r="O491" s="88"/>
      <c r="P491" s="89"/>
      <c r="Q491" s="90"/>
      <c r="R491" s="91"/>
      <c r="S491" s="92"/>
      <c r="T491" s="93"/>
      <c r="U491" s="94"/>
      <c r="V491" s="85">
        <f>L491*H491</f>
        <v>0</v>
      </c>
      <c r="W491" s="285">
        <f>L491*K491</f>
        <v>0</v>
      </c>
      <c r="X491" s="123">
        <v>3.1</v>
      </c>
      <c r="Y491" s="124">
        <f>X491*L491</f>
        <v>0</v>
      </c>
      <c r="Z491" s="66"/>
      <c r="AA491" s="13"/>
      <c r="AB491" s="13"/>
      <c r="AC491" s="13"/>
      <c r="AD491" s="13"/>
      <c r="AE491" s="16"/>
    </row>
    <row r="492" spans="1:31" ht="12.75" hidden="1" customHeight="1">
      <c r="A492" s="67">
        <f t="shared" si="103"/>
        <v>0</v>
      </c>
      <c r="B492" s="68" t="s">
        <v>982</v>
      </c>
      <c r="C492" s="68" t="str">
        <f>B492</f>
        <v>Kilter - Junction - Granite Teagan</v>
      </c>
      <c r="D492" s="69"/>
      <c r="E492" s="223" t="s">
        <v>888</v>
      </c>
      <c r="F492" s="319" t="s">
        <v>967</v>
      </c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71"/>
      <c r="X492" s="72"/>
      <c r="Y492" s="73"/>
      <c r="Z492" s="66"/>
      <c r="AA492" s="13"/>
      <c r="AB492" s="13"/>
      <c r="AC492" s="13"/>
      <c r="AD492" s="13"/>
      <c r="AE492" s="16"/>
    </row>
    <row r="493" spans="1:31" ht="12.75" hidden="1" customHeight="1">
      <c r="A493" s="284">
        <f t="shared" si="103"/>
        <v>0</v>
      </c>
      <c r="B493" s="79" t="s">
        <v>983</v>
      </c>
      <c r="C493" s="79" t="s">
        <v>984</v>
      </c>
      <c r="D493" s="80">
        <v>7</v>
      </c>
      <c r="E493" s="79" t="s">
        <v>888</v>
      </c>
      <c r="F493" s="79" t="s">
        <v>86</v>
      </c>
      <c r="G493" s="79" t="s">
        <v>79</v>
      </c>
      <c r="H493" s="81">
        <v>3</v>
      </c>
      <c r="I493" s="82" t="s">
        <v>985</v>
      </c>
      <c r="J493" s="83">
        <f>K493*(1-'Bolts and Other'!$E$370)</f>
        <v>215</v>
      </c>
      <c r="K493" s="83">
        <v>215</v>
      </c>
      <c r="L493" s="85">
        <f>SUM(M493:U493)</f>
        <v>0</v>
      </c>
      <c r="M493" s="86"/>
      <c r="N493" s="87"/>
      <c r="O493" s="88"/>
      <c r="P493" s="89"/>
      <c r="Q493" s="90"/>
      <c r="R493" s="91"/>
      <c r="S493" s="92"/>
      <c r="T493" s="93"/>
      <c r="U493" s="94"/>
      <c r="V493" s="85">
        <f>L493*H493</f>
        <v>0</v>
      </c>
      <c r="W493" s="285">
        <f>L493*K493</f>
        <v>0</v>
      </c>
      <c r="X493" s="123">
        <v>12.544174000000002</v>
      </c>
      <c r="Y493" s="124">
        <f>X493*L493</f>
        <v>0</v>
      </c>
      <c r="Z493" s="66"/>
      <c r="AA493" s="13"/>
      <c r="AB493" s="13"/>
      <c r="AC493" s="13"/>
      <c r="AD493" s="13"/>
      <c r="AE493" s="16"/>
    </row>
    <row r="494" spans="1:31" ht="12.75" hidden="1" customHeight="1">
      <c r="A494" s="284">
        <f t="shared" si="103"/>
        <v>0</v>
      </c>
      <c r="B494" s="79" t="s">
        <v>986</v>
      </c>
      <c r="C494" s="79" t="s">
        <v>984</v>
      </c>
      <c r="D494" s="80">
        <v>6</v>
      </c>
      <c r="E494" s="79" t="s">
        <v>888</v>
      </c>
      <c r="F494" s="79" t="s">
        <v>78</v>
      </c>
      <c r="G494" s="79" t="s">
        <v>79</v>
      </c>
      <c r="H494" s="81">
        <v>4</v>
      </c>
      <c r="I494" s="82" t="s">
        <v>987</v>
      </c>
      <c r="J494" s="83">
        <f>K494*(1-'Bolts and Other'!$E$370)</f>
        <v>165</v>
      </c>
      <c r="K494" s="83">
        <v>165</v>
      </c>
      <c r="L494" s="85">
        <f>SUM(M494:U494)</f>
        <v>0</v>
      </c>
      <c r="M494" s="86"/>
      <c r="N494" s="87"/>
      <c r="O494" s="88"/>
      <c r="P494" s="89"/>
      <c r="Q494" s="90"/>
      <c r="R494" s="91"/>
      <c r="S494" s="92"/>
      <c r="T494" s="93"/>
      <c r="U494" s="94"/>
      <c r="V494" s="85">
        <f>L494*H494</f>
        <v>0</v>
      </c>
      <c r="W494" s="285">
        <f>L494*K494</f>
        <v>0</v>
      </c>
      <c r="X494" s="123">
        <v>8.8999702000000003</v>
      </c>
      <c r="Y494" s="124">
        <f>X494*L494</f>
        <v>0</v>
      </c>
      <c r="Z494" s="66"/>
      <c r="AA494" s="13"/>
      <c r="AB494" s="13"/>
      <c r="AC494" s="13"/>
      <c r="AD494" s="13"/>
      <c r="AE494" s="16"/>
    </row>
    <row r="495" spans="1:31" ht="12.75" hidden="1" customHeight="1">
      <c r="A495" s="67">
        <f t="shared" si="103"/>
        <v>0</v>
      </c>
      <c r="B495" s="68" t="s">
        <v>434</v>
      </c>
      <c r="C495" s="68" t="str">
        <f>B495</f>
        <v>Kilter - Noah</v>
      </c>
      <c r="D495" s="69"/>
      <c r="E495" s="223" t="s">
        <v>888</v>
      </c>
      <c r="F495" s="319" t="s">
        <v>967</v>
      </c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71"/>
      <c r="X495" s="72"/>
      <c r="Y495" s="73"/>
      <c r="Z495" s="66"/>
      <c r="AA495" s="13"/>
      <c r="AB495" s="13"/>
      <c r="AC495" s="13"/>
      <c r="AD495" s="13"/>
      <c r="AE495" s="16"/>
    </row>
    <row r="496" spans="1:31" ht="12.75" hidden="1" customHeight="1">
      <c r="A496" s="284">
        <f t="shared" si="103"/>
        <v>0</v>
      </c>
      <c r="B496" s="79" t="s">
        <v>988</v>
      </c>
      <c r="C496" s="79" t="s">
        <v>436</v>
      </c>
      <c r="D496" s="80">
        <v>7</v>
      </c>
      <c r="E496" s="79" t="s">
        <v>888</v>
      </c>
      <c r="F496" s="79" t="s">
        <v>106</v>
      </c>
      <c r="G496" s="79" t="s">
        <v>107</v>
      </c>
      <c r="H496" s="81">
        <v>5</v>
      </c>
      <c r="I496" s="82" t="s">
        <v>989</v>
      </c>
      <c r="J496" s="83">
        <f>K496*(1-'Bolts and Other'!$E$370)</f>
        <v>300</v>
      </c>
      <c r="K496" s="83">
        <v>300</v>
      </c>
      <c r="L496" s="85">
        <f>SUM(M496:U496)</f>
        <v>0</v>
      </c>
      <c r="M496" s="86"/>
      <c r="N496" s="87"/>
      <c r="O496" s="88"/>
      <c r="P496" s="89"/>
      <c r="Q496" s="90"/>
      <c r="R496" s="91"/>
      <c r="S496" s="92"/>
      <c r="T496" s="93"/>
      <c r="U496" s="94"/>
      <c r="V496" s="85">
        <f>L496*H496</f>
        <v>0</v>
      </c>
      <c r="W496" s="285">
        <f>L496*K496</f>
        <v>0</v>
      </c>
      <c r="X496" s="123">
        <v>17.189266199999999</v>
      </c>
      <c r="Y496" s="124">
        <f>X496*L496</f>
        <v>0</v>
      </c>
      <c r="Z496" s="66"/>
      <c r="AA496" s="13"/>
      <c r="AB496" s="13"/>
      <c r="AC496" s="13"/>
      <c r="AD496" s="13"/>
      <c r="AE496" s="16"/>
    </row>
    <row r="497" spans="1:31" ht="12.75" hidden="1" customHeight="1">
      <c r="A497" s="284">
        <f t="shared" si="103"/>
        <v>0</v>
      </c>
      <c r="B497" s="79" t="s">
        <v>990</v>
      </c>
      <c r="C497" s="79" t="s">
        <v>436</v>
      </c>
      <c r="D497" s="80">
        <v>7</v>
      </c>
      <c r="E497" s="79" t="s">
        <v>888</v>
      </c>
      <c r="F497" s="79" t="s">
        <v>106</v>
      </c>
      <c r="G497" s="79" t="s">
        <v>107</v>
      </c>
      <c r="H497" s="81">
        <v>5</v>
      </c>
      <c r="I497" s="82" t="s">
        <v>991</v>
      </c>
      <c r="J497" s="83">
        <f>K497*(1-'Bolts and Other'!$E$370)</f>
        <v>255</v>
      </c>
      <c r="K497" s="83">
        <v>255</v>
      </c>
      <c r="L497" s="85">
        <f>SUM(M497:U497)</f>
        <v>0</v>
      </c>
      <c r="M497" s="86"/>
      <c r="N497" s="87"/>
      <c r="O497" s="88"/>
      <c r="P497" s="89"/>
      <c r="Q497" s="90"/>
      <c r="R497" s="91"/>
      <c r="S497" s="92"/>
      <c r="T497" s="93"/>
      <c r="U497" s="94"/>
      <c r="V497" s="85">
        <f>L497*H497</f>
        <v>0</v>
      </c>
      <c r="W497" s="285">
        <f>L497*K497</f>
        <v>0</v>
      </c>
      <c r="X497" s="123">
        <v>14.149122800000001</v>
      </c>
      <c r="Y497" s="124">
        <f>X497*L497</f>
        <v>0</v>
      </c>
      <c r="Z497" s="66"/>
      <c r="AA497" s="13"/>
      <c r="AB497" s="13"/>
      <c r="AC497" s="13"/>
      <c r="AD497" s="13"/>
      <c r="AE497" s="16"/>
    </row>
    <row r="498" spans="1:31" ht="12.75" hidden="1" customHeight="1">
      <c r="A498" s="284">
        <f t="shared" si="103"/>
        <v>0</v>
      </c>
      <c r="B498" s="79" t="s">
        <v>992</v>
      </c>
      <c r="C498" s="79" t="s">
        <v>436</v>
      </c>
      <c r="D498" s="80">
        <v>7</v>
      </c>
      <c r="E498" s="79" t="s">
        <v>888</v>
      </c>
      <c r="F498" s="79" t="s">
        <v>106</v>
      </c>
      <c r="G498" s="79" t="s">
        <v>107</v>
      </c>
      <c r="H498" s="81">
        <v>5</v>
      </c>
      <c r="I498" s="82" t="s">
        <v>993</v>
      </c>
      <c r="J498" s="83">
        <f>K498*(1-'Bolts and Other'!$E$370)</f>
        <v>240</v>
      </c>
      <c r="K498" s="83">
        <v>240</v>
      </c>
      <c r="L498" s="85">
        <f>SUM(M498:U498)</f>
        <v>0</v>
      </c>
      <c r="M498" s="86"/>
      <c r="N498" s="87"/>
      <c r="O498" s="88"/>
      <c r="P498" s="89"/>
      <c r="Q498" s="90"/>
      <c r="R498" s="91"/>
      <c r="S498" s="92"/>
      <c r="T498" s="93"/>
      <c r="U498" s="94"/>
      <c r="V498" s="85">
        <f>L498*H498</f>
        <v>0</v>
      </c>
      <c r="W498" s="285">
        <f>L498*K498</f>
        <v>0</v>
      </c>
      <c r="X498" s="96">
        <v>13.194531000000001</v>
      </c>
      <c r="Y498" s="97">
        <f>X498*L498</f>
        <v>0</v>
      </c>
      <c r="Z498" s="66"/>
      <c r="AA498" s="13"/>
      <c r="AB498" s="13"/>
      <c r="AC498" s="13"/>
      <c r="AD498" s="13"/>
      <c r="AE498" s="16"/>
    </row>
    <row r="499" spans="1:31" ht="12" hidden="1" customHeight="1">
      <c r="A499" s="67">
        <f t="shared" si="103"/>
        <v>0</v>
      </c>
      <c r="B499" s="102"/>
      <c r="C499" s="103"/>
      <c r="D499" s="103"/>
      <c r="E499" s="103"/>
      <c r="F499" s="103"/>
      <c r="G499" s="103"/>
      <c r="H499" s="104"/>
      <c r="I499" s="104"/>
      <c r="J499" s="105"/>
      <c r="K499" s="291"/>
      <c r="L499" s="292"/>
      <c r="M499" s="108"/>
      <c r="N499" s="108"/>
      <c r="O499" s="109"/>
      <c r="P499" s="108"/>
      <c r="Q499" s="108"/>
      <c r="R499" s="108"/>
      <c r="S499" s="108"/>
      <c r="T499" s="108"/>
      <c r="U499" s="109"/>
      <c r="V499" s="107"/>
      <c r="W499" s="293"/>
      <c r="X499" s="111"/>
      <c r="Y499" s="112"/>
      <c r="Z499" s="66"/>
      <c r="AA499" s="13"/>
      <c r="AB499" s="13"/>
      <c r="AC499" s="13"/>
      <c r="AD499" s="13"/>
      <c r="AE499" s="16"/>
    </row>
    <row r="500" spans="1:31" ht="12.75" hidden="1" customHeight="1">
      <c r="A500" s="284">
        <f t="shared" si="103"/>
        <v>0</v>
      </c>
      <c r="B500" s="79" t="s">
        <v>994</v>
      </c>
      <c r="C500" s="79" t="s">
        <v>436</v>
      </c>
      <c r="D500" s="80">
        <v>6</v>
      </c>
      <c r="E500" s="79" t="s">
        <v>888</v>
      </c>
      <c r="F500" s="79" t="s">
        <v>120</v>
      </c>
      <c r="G500" s="79" t="s">
        <v>79</v>
      </c>
      <c r="H500" s="81">
        <v>5</v>
      </c>
      <c r="I500" s="82" t="s">
        <v>995</v>
      </c>
      <c r="J500" s="83">
        <f>K500*(1-'Bolts and Other'!$E$370)</f>
        <v>170</v>
      </c>
      <c r="K500" s="83">
        <v>170</v>
      </c>
      <c r="L500" s="85">
        <f t="shared" ref="L500:L507" si="104">SUM(M500:U500)</f>
        <v>0</v>
      </c>
      <c r="M500" s="86"/>
      <c r="N500" s="87"/>
      <c r="O500" s="88"/>
      <c r="P500" s="89"/>
      <c r="Q500" s="90"/>
      <c r="R500" s="91"/>
      <c r="S500" s="92"/>
      <c r="T500" s="93"/>
      <c r="U500" s="94"/>
      <c r="V500" s="85">
        <f t="shared" ref="V500:V507" si="105">L500*H500</f>
        <v>0</v>
      </c>
      <c r="W500" s="285">
        <f t="shared" ref="W500:W507" si="106">L500*K500</f>
        <v>0</v>
      </c>
      <c r="X500" s="117">
        <v>8.7147837999999993</v>
      </c>
      <c r="Y500" s="118">
        <f t="shared" ref="Y500:Y507" si="107">X500*L500</f>
        <v>0</v>
      </c>
      <c r="Z500" s="66"/>
      <c r="AA500" s="13"/>
      <c r="AB500" s="13"/>
      <c r="AC500" s="13"/>
      <c r="AD500" s="13"/>
      <c r="AE500" s="16"/>
    </row>
    <row r="501" spans="1:31" ht="12.75" hidden="1" customHeight="1">
      <c r="A501" s="284">
        <f t="shared" si="103"/>
        <v>0</v>
      </c>
      <c r="B501" s="79" t="s">
        <v>996</v>
      </c>
      <c r="C501" s="79" t="s">
        <v>436</v>
      </c>
      <c r="D501" s="80">
        <v>6</v>
      </c>
      <c r="E501" s="79" t="s">
        <v>888</v>
      </c>
      <c r="F501" s="79" t="s">
        <v>120</v>
      </c>
      <c r="G501" s="79" t="s">
        <v>79</v>
      </c>
      <c r="H501" s="81">
        <v>5</v>
      </c>
      <c r="I501" s="82" t="s">
        <v>997</v>
      </c>
      <c r="J501" s="83">
        <f>K501*(1-'Bolts and Other'!$E$370)</f>
        <v>185</v>
      </c>
      <c r="K501" s="83">
        <v>185</v>
      </c>
      <c r="L501" s="85">
        <f t="shared" si="104"/>
        <v>0</v>
      </c>
      <c r="M501" s="86"/>
      <c r="N501" s="87"/>
      <c r="O501" s="88"/>
      <c r="P501" s="89"/>
      <c r="Q501" s="90"/>
      <c r="R501" s="91"/>
      <c r="S501" s="92"/>
      <c r="T501" s="93"/>
      <c r="U501" s="94"/>
      <c r="V501" s="85">
        <f t="shared" si="105"/>
        <v>0</v>
      </c>
      <c r="W501" s="285">
        <f t="shared" si="106"/>
        <v>0</v>
      </c>
      <c r="X501" s="123">
        <v>7.9497876000000005</v>
      </c>
      <c r="Y501" s="124">
        <f t="shared" si="107"/>
        <v>0</v>
      </c>
      <c r="Z501" s="66"/>
      <c r="AA501" s="13"/>
      <c r="AB501" s="13"/>
      <c r="AC501" s="13"/>
      <c r="AD501" s="13"/>
      <c r="AE501" s="16"/>
    </row>
    <row r="502" spans="1:31" ht="12.75" hidden="1" customHeight="1">
      <c r="A502" s="284">
        <f t="shared" si="103"/>
        <v>0</v>
      </c>
      <c r="B502" s="79" t="s">
        <v>998</v>
      </c>
      <c r="C502" s="79" t="s">
        <v>436</v>
      </c>
      <c r="D502" s="80">
        <v>6</v>
      </c>
      <c r="E502" s="79" t="s">
        <v>888</v>
      </c>
      <c r="F502" s="79" t="s">
        <v>120</v>
      </c>
      <c r="G502" s="79" t="s">
        <v>79</v>
      </c>
      <c r="H502" s="81">
        <v>5</v>
      </c>
      <c r="I502" s="82" t="s">
        <v>999</v>
      </c>
      <c r="J502" s="83">
        <f>K502*(1-'Bolts and Other'!$E$370)</f>
        <v>190</v>
      </c>
      <c r="K502" s="83">
        <v>190</v>
      </c>
      <c r="L502" s="85">
        <f t="shared" si="104"/>
        <v>0</v>
      </c>
      <c r="M502" s="86"/>
      <c r="N502" s="87"/>
      <c r="O502" s="88"/>
      <c r="P502" s="89"/>
      <c r="Q502" s="90"/>
      <c r="R502" s="91"/>
      <c r="S502" s="92"/>
      <c r="T502" s="93"/>
      <c r="U502" s="94"/>
      <c r="V502" s="85">
        <f t="shared" si="105"/>
        <v>0</v>
      </c>
      <c r="W502" s="285">
        <f t="shared" si="106"/>
        <v>0</v>
      </c>
      <c r="X502" s="123">
        <v>9.911881600000001</v>
      </c>
      <c r="Y502" s="124">
        <f t="shared" si="107"/>
        <v>0</v>
      </c>
      <c r="Z502" s="66"/>
      <c r="AA502" s="13"/>
      <c r="AB502" s="13"/>
      <c r="AC502" s="13"/>
      <c r="AD502" s="13"/>
      <c r="AE502" s="16"/>
    </row>
    <row r="503" spans="1:31" ht="12.75" hidden="1" customHeight="1">
      <c r="A503" s="284">
        <f t="shared" si="103"/>
        <v>0</v>
      </c>
      <c r="B503" s="79" t="s">
        <v>1000</v>
      </c>
      <c r="C503" s="79" t="s">
        <v>436</v>
      </c>
      <c r="D503" s="80">
        <v>6</v>
      </c>
      <c r="E503" s="79" t="s">
        <v>888</v>
      </c>
      <c r="F503" s="79" t="s">
        <v>106</v>
      </c>
      <c r="G503" s="79" t="s">
        <v>107</v>
      </c>
      <c r="H503" s="81">
        <v>5</v>
      </c>
      <c r="I503" s="82" t="s">
        <v>1001</v>
      </c>
      <c r="J503" s="83">
        <f>K503*(1-'Bolts and Other'!$E$370)</f>
        <v>225</v>
      </c>
      <c r="K503" s="83">
        <v>225</v>
      </c>
      <c r="L503" s="85">
        <f t="shared" si="104"/>
        <v>0</v>
      </c>
      <c r="M503" s="86"/>
      <c r="N503" s="87"/>
      <c r="O503" s="88"/>
      <c r="P503" s="89"/>
      <c r="Q503" s="90"/>
      <c r="R503" s="91"/>
      <c r="S503" s="92"/>
      <c r="T503" s="93"/>
      <c r="U503" s="94"/>
      <c r="V503" s="85">
        <f t="shared" si="105"/>
        <v>0</v>
      </c>
      <c r="W503" s="285">
        <f t="shared" si="106"/>
        <v>0</v>
      </c>
      <c r="X503" s="123">
        <v>16.419860800000002</v>
      </c>
      <c r="Y503" s="124">
        <f t="shared" si="107"/>
        <v>0</v>
      </c>
      <c r="Z503" s="66"/>
      <c r="AA503" s="13"/>
      <c r="AB503" s="13"/>
      <c r="AC503" s="13"/>
      <c r="AD503" s="13"/>
      <c r="AE503" s="16"/>
    </row>
    <row r="504" spans="1:31" ht="12.75" hidden="1" customHeight="1">
      <c r="A504" s="284">
        <f t="shared" si="103"/>
        <v>0</v>
      </c>
      <c r="B504" s="79" t="s">
        <v>1002</v>
      </c>
      <c r="C504" s="79" t="s">
        <v>436</v>
      </c>
      <c r="D504" s="80">
        <v>6</v>
      </c>
      <c r="E504" s="79" t="s">
        <v>888</v>
      </c>
      <c r="F504" s="79" t="s">
        <v>106</v>
      </c>
      <c r="G504" s="79" t="s">
        <v>107</v>
      </c>
      <c r="H504" s="81">
        <v>5</v>
      </c>
      <c r="I504" s="82" t="s">
        <v>1003</v>
      </c>
      <c r="J504" s="83">
        <f>K504*(1-'Bolts and Other'!$E$370)</f>
        <v>145</v>
      </c>
      <c r="K504" s="83">
        <v>145</v>
      </c>
      <c r="L504" s="85">
        <f t="shared" si="104"/>
        <v>0</v>
      </c>
      <c r="M504" s="86"/>
      <c r="N504" s="87"/>
      <c r="O504" s="88"/>
      <c r="P504" s="89"/>
      <c r="Q504" s="90"/>
      <c r="R504" s="91"/>
      <c r="S504" s="92"/>
      <c r="T504" s="93"/>
      <c r="U504" s="94"/>
      <c r="V504" s="85">
        <f t="shared" si="105"/>
        <v>0</v>
      </c>
      <c r="W504" s="285">
        <f t="shared" si="106"/>
        <v>0</v>
      </c>
      <c r="X504" s="123">
        <v>10.383666</v>
      </c>
      <c r="Y504" s="124">
        <f t="shared" si="107"/>
        <v>0</v>
      </c>
      <c r="Z504" s="66"/>
      <c r="AA504" s="13"/>
      <c r="AB504" s="13"/>
      <c r="AC504" s="13"/>
      <c r="AD504" s="13"/>
      <c r="AE504" s="16"/>
    </row>
    <row r="505" spans="1:31" ht="12.75" hidden="1" customHeight="1">
      <c r="A505" s="284">
        <f t="shared" si="103"/>
        <v>0</v>
      </c>
      <c r="B505" s="79" t="s">
        <v>1004</v>
      </c>
      <c r="C505" s="79" t="s">
        <v>436</v>
      </c>
      <c r="D505" s="80">
        <v>6</v>
      </c>
      <c r="E505" s="79" t="s">
        <v>888</v>
      </c>
      <c r="F505" s="79" t="s">
        <v>106</v>
      </c>
      <c r="G505" s="79" t="s">
        <v>107</v>
      </c>
      <c r="H505" s="81">
        <v>5</v>
      </c>
      <c r="I505" s="82" t="s">
        <v>1005</v>
      </c>
      <c r="J505" s="83">
        <f>K505*(1-'Bolts and Other'!$E$370)</f>
        <v>150</v>
      </c>
      <c r="K505" s="83">
        <v>150</v>
      </c>
      <c r="L505" s="85">
        <f t="shared" si="104"/>
        <v>0</v>
      </c>
      <c r="M505" s="86"/>
      <c r="N505" s="87"/>
      <c r="O505" s="88"/>
      <c r="P505" s="89"/>
      <c r="Q505" s="90"/>
      <c r="R505" s="91"/>
      <c r="S505" s="92"/>
      <c r="T505" s="93"/>
      <c r="U505" s="94"/>
      <c r="V505" s="85">
        <f t="shared" si="105"/>
        <v>0</v>
      </c>
      <c r="W505" s="285">
        <f t="shared" si="106"/>
        <v>0</v>
      </c>
      <c r="X505" s="123">
        <v>10.879700999999999</v>
      </c>
      <c r="Y505" s="124">
        <f t="shared" si="107"/>
        <v>0</v>
      </c>
      <c r="Z505" s="66"/>
      <c r="AA505" s="13"/>
      <c r="AB505" s="13"/>
      <c r="AC505" s="13"/>
      <c r="AD505" s="13"/>
      <c r="AE505" s="16"/>
    </row>
    <row r="506" spans="1:31" ht="12.75" hidden="1" customHeight="1">
      <c r="A506" s="284">
        <f t="shared" si="103"/>
        <v>0</v>
      </c>
      <c r="B506" s="79" t="s">
        <v>1006</v>
      </c>
      <c r="C506" s="79" t="s">
        <v>436</v>
      </c>
      <c r="D506" s="80">
        <v>6</v>
      </c>
      <c r="E506" s="79" t="s">
        <v>888</v>
      </c>
      <c r="F506" s="79" t="s">
        <v>106</v>
      </c>
      <c r="G506" s="79" t="s">
        <v>107</v>
      </c>
      <c r="H506" s="81">
        <v>5</v>
      </c>
      <c r="I506" s="82" t="s">
        <v>1007</v>
      </c>
      <c r="J506" s="83">
        <f>K506*(1-'Bolts and Other'!$E$370)</f>
        <v>140</v>
      </c>
      <c r="K506" s="83">
        <v>140</v>
      </c>
      <c r="L506" s="85">
        <f t="shared" si="104"/>
        <v>0</v>
      </c>
      <c r="M506" s="86"/>
      <c r="N506" s="87"/>
      <c r="O506" s="88"/>
      <c r="P506" s="89"/>
      <c r="Q506" s="90"/>
      <c r="R506" s="91"/>
      <c r="S506" s="92"/>
      <c r="T506" s="93"/>
      <c r="U506" s="94"/>
      <c r="V506" s="85">
        <f t="shared" si="105"/>
        <v>0</v>
      </c>
      <c r="W506" s="285">
        <f t="shared" si="106"/>
        <v>0</v>
      </c>
      <c r="X506" s="123">
        <v>9.832516</v>
      </c>
      <c r="Y506" s="124">
        <f t="shared" si="107"/>
        <v>0</v>
      </c>
      <c r="Z506" s="66"/>
      <c r="AA506" s="13"/>
      <c r="AB506" s="13"/>
      <c r="AC506" s="13"/>
      <c r="AD506" s="13"/>
      <c r="AE506" s="16"/>
    </row>
    <row r="507" spans="1:31" ht="12.75" hidden="1" customHeight="1">
      <c r="A507" s="284">
        <f t="shared" si="103"/>
        <v>0</v>
      </c>
      <c r="B507" s="79" t="s">
        <v>1008</v>
      </c>
      <c r="C507" s="79" t="s">
        <v>436</v>
      </c>
      <c r="D507" s="80">
        <v>6</v>
      </c>
      <c r="E507" s="79" t="s">
        <v>888</v>
      </c>
      <c r="F507" s="79" t="s">
        <v>106</v>
      </c>
      <c r="G507" s="79" t="s">
        <v>107</v>
      </c>
      <c r="H507" s="81">
        <v>5</v>
      </c>
      <c r="I507" s="82" t="s">
        <v>1009</v>
      </c>
      <c r="J507" s="83">
        <f>K507*(1-'Bolts and Other'!$E$370)</f>
        <v>195</v>
      </c>
      <c r="K507" s="83">
        <v>195</v>
      </c>
      <c r="L507" s="85">
        <f t="shared" si="104"/>
        <v>0</v>
      </c>
      <c r="M507" s="86"/>
      <c r="N507" s="87"/>
      <c r="O507" s="88"/>
      <c r="P507" s="89"/>
      <c r="Q507" s="90"/>
      <c r="R507" s="91"/>
      <c r="S507" s="92"/>
      <c r="T507" s="93"/>
      <c r="U507" s="94"/>
      <c r="V507" s="85">
        <f t="shared" si="105"/>
        <v>0</v>
      </c>
      <c r="W507" s="285">
        <f t="shared" si="106"/>
        <v>0</v>
      </c>
      <c r="X507" s="96">
        <v>10.233753200000001</v>
      </c>
      <c r="Y507" s="97">
        <f t="shared" si="107"/>
        <v>0</v>
      </c>
      <c r="Z507" s="66"/>
      <c r="AA507" s="13"/>
      <c r="AB507" s="13"/>
      <c r="AC507" s="13"/>
      <c r="AD507" s="13"/>
      <c r="AE507" s="16"/>
    </row>
    <row r="508" spans="1:31" ht="12" hidden="1" customHeight="1">
      <c r="A508" s="67">
        <f t="shared" si="103"/>
        <v>0</v>
      </c>
      <c r="B508" s="102"/>
      <c r="C508" s="103"/>
      <c r="D508" s="103"/>
      <c r="E508" s="103"/>
      <c r="F508" s="103"/>
      <c r="G508" s="103"/>
      <c r="H508" s="104"/>
      <c r="I508" s="104"/>
      <c r="J508" s="105"/>
      <c r="K508" s="291"/>
      <c r="L508" s="292"/>
      <c r="M508" s="108"/>
      <c r="N508" s="108"/>
      <c r="O508" s="109"/>
      <c r="P508" s="108"/>
      <c r="Q508" s="108"/>
      <c r="R508" s="108"/>
      <c r="S508" s="108"/>
      <c r="T508" s="108"/>
      <c r="U508" s="109"/>
      <c r="V508" s="107"/>
      <c r="W508" s="293"/>
      <c r="X508" s="111"/>
      <c r="Y508" s="112"/>
      <c r="Z508" s="66"/>
      <c r="AA508" s="13"/>
      <c r="AB508" s="13"/>
      <c r="AC508" s="13"/>
      <c r="AD508" s="13"/>
      <c r="AE508" s="16"/>
    </row>
    <row r="509" spans="1:31" ht="12.75" hidden="1" customHeight="1">
      <c r="A509" s="284">
        <f t="shared" si="103"/>
        <v>0</v>
      </c>
      <c r="B509" s="79" t="s">
        <v>1010</v>
      </c>
      <c r="C509" s="79" t="s">
        <v>436</v>
      </c>
      <c r="D509" s="80">
        <v>5</v>
      </c>
      <c r="E509" s="79" t="s">
        <v>888</v>
      </c>
      <c r="F509" s="79" t="s">
        <v>120</v>
      </c>
      <c r="G509" s="79" t="s">
        <v>79</v>
      </c>
      <c r="H509" s="81">
        <v>5</v>
      </c>
      <c r="I509" s="82" t="s">
        <v>1011</v>
      </c>
      <c r="J509" s="83">
        <f>K509*(1-'Bolts and Other'!$E$370)</f>
        <v>135</v>
      </c>
      <c r="K509" s="83">
        <v>135</v>
      </c>
      <c r="L509" s="85">
        <f>SUM(M509:U509)</f>
        <v>0</v>
      </c>
      <c r="M509" s="86"/>
      <c r="N509" s="87"/>
      <c r="O509" s="88"/>
      <c r="P509" s="89"/>
      <c r="Q509" s="90"/>
      <c r="R509" s="91"/>
      <c r="S509" s="92"/>
      <c r="T509" s="93"/>
      <c r="U509" s="94"/>
      <c r="V509" s="85">
        <f>L509*H509</f>
        <v>0</v>
      </c>
      <c r="W509" s="285">
        <f>L509*K509</f>
        <v>0</v>
      </c>
      <c r="X509" s="117">
        <v>6.5719126000000001</v>
      </c>
      <c r="Y509" s="118">
        <f>X509*L509</f>
        <v>0</v>
      </c>
      <c r="Z509" s="66"/>
      <c r="AA509" s="13"/>
      <c r="AB509" s="13"/>
      <c r="AC509" s="13"/>
      <c r="AD509" s="13"/>
      <c r="AE509" s="16"/>
    </row>
    <row r="510" spans="1:31" ht="12.75" hidden="1" customHeight="1">
      <c r="A510" s="284">
        <f t="shared" si="103"/>
        <v>0</v>
      </c>
      <c r="B510" s="79" t="s">
        <v>1012</v>
      </c>
      <c r="C510" s="79" t="s">
        <v>436</v>
      </c>
      <c r="D510" s="80">
        <v>5</v>
      </c>
      <c r="E510" s="79" t="s">
        <v>888</v>
      </c>
      <c r="F510" s="79" t="s">
        <v>120</v>
      </c>
      <c r="G510" s="79" t="s">
        <v>79</v>
      </c>
      <c r="H510" s="81">
        <v>5</v>
      </c>
      <c r="I510" s="82" t="s">
        <v>1013</v>
      </c>
      <c r="J510" s="83">
        <f>K510*(1-'Bolts and Other'!$E$370)</f>
        <v>115</v>
      </c>
      <c r="K510" s="83">
        <v>115</v>
      </c>
      <c r="L510" s="85">
        <f>SUM(M510:U510)</f>
        <v>0</v>
      </c>
      <c r="M510" s="86"/>
      <c r="N510" s="87"/>
      <c r="O510" s="88"/>
      <c r="P510" s="89"/>
      <c r="Q510" s="90"/>
      <c r="R510" s="91"/>
      <c r="S510" s="92"/>
      <c r="T510" s="93"/>
      <c r="U510" s="94"/>
      <c r="V510" s="85">
        <f>L510*H510</f>
        <v>0</v>
      </c>
      <c r="W510" s="285">
        <f>L510*K510</f>
        <v>0</v>
      </c>
      <c r="X510" s="96">
        <v>5.1918329999999999</v>
      </c>
      <c r="Y510" s="97">
        <f>X510*L510</f>
        <v>0</v>
      </c>
      <c r="Z510" s="66"/>
      <c r="AA510" s="13"/>
      <c r="AB510" s="13"/>
      <c r="AC510" s="13"/>
      <c r="AD510" s="13"/>
      <c r="AE510" s="16"/>
    </row>
    <row r="511" spans="1:31" ht="12" hidden="1" customHeight="1">
      <c r="A511" s="67">
        <f t="shared" si="103"/>
        <v>0</v>
      </c>
      <c r="B511" s="102"/>
      <c r="C511" s="103"/>
      <c r="D511" s="103"/>
      <c r="E511" s="103"/>
      <c r="F511" s="103"/>
      <c r="G511" s="103"/>
      <c r="H511" s="104"/>
      <c r="I511" s="104"/>
      <c r="J511" s="105"/>
      <c r="K511" s="291"/>
      <c r="L511" s="292"/>
      <c r="M511" s="108"/>
      <c r="N511" s="108"/>
      <c r="O511" s="109"/>
      <c r="P511" s="108"/>
      <c r="Q511" s="108"/>
      <c r="R511" s="108"/>
      <c r="S511" s="108"/>
      <c r="T511" s="108"/>
      <c r="U511" s="109"/>
      <c r="V511" s="107"/>
      <c r="W511" s="293"/>
      <c r="X511" s="111"/>
      <c r="Y511" s="112"/>
      <c r="Z511" s="66"/>
      <c r="AA511" s="13"/>
      <c r="AB511" s="13"/>
      <c r="AC511" s="13"/>
      <c r="AD511" s="13"/>
      <c r="AE511" s="16"/>
    </row>
    <row r="512" spans="1:31" ht="12.75" hidden="1" customHeight="1">
      <c r="A512" s="266"/>
      <c r="B512" s="262" t="s">
        <v>1014</v>
      </c>
      <c r="C512" s="262" t="s">
        <v>436</v>
      </c>
      <c r="D512" s="263">
        <v>3</v>
      </c>
      <c r="E512" s="262" t="s">
        <v>888</v>
      </c>
      <c r="F512" s="262" t="s">
        <v>92</v>
      </c>
      <c r="G512" s="262" t="s">
        <v>79</v>
      </c>
      <c r="H512" s="264">
        <v>10</v>
      </c>
      <c r="I512" s="265" t="s">
        <v>1015</v>
      </c>
      <c r="J512" s="83">
        <f>K512*(1-'Bolts and Other'!$E$370)</f>
        <v>80</v>
      </c>
      <c r="K512" s="83">
        <v>80</v>
      </c>
      <c r="L512" s="85">
        <f>SUM(M512:U512)</f>
        <v>0</v>
      </c>
      <c r="M512" s="86"/>
      <c r="N512" s="87"/>
      <c r="O512" s="88"/>
      <c r="P512" s="89"/>
      <c r="Q512" s="90"/>
      <c r="R512" s="91"/>
      <c r="S512" s="92"/>
      <c r="T512" s="93"/>
      <c r="U512" s="94"/>
      <c r="V512" s="85">
        <f>L512*H512</f>
        <v>0</v>
      </c>
      <c r="W512" s="285">
        <f>L512*K512</f>
        <v>0</v>
      </c>
      <c r="X512" s="117">
        <v>4.0199999999999996</v>
      </c>
      <c r="Y512" s="118">
        <f>X512*L512</f>
        <v>0</v>
      </c>
      <c r="Z512" s="66"/>
      <c r="AA512" s="13"/>
      <c r="AB512" s="13"/>
      <c r="AC512" s="13"/>
      <c r="AD512" s="13"/>
      <c r="AE512" s="16"/>
    </row>
    <row r="513" spans="1:31" ht="12.75" hidden="1" customHeight="1">
      <c r="A513" s="266"/>
      <c r="B513" s="262" t="s">
        <v>1016</v>
      </c>
      <c r="C513" s="262" t="s">
        <v>436</v>
      </c>
      <c r="D513" s="263">
        <v>3</v>
      </c>
      <c r="E513" s="262" t="s">
        <v>888</v>
      </c>
      <c r="F513" s="262" t="s">
        <v>92</v>
      </c>
      <c r="G513" s="262" t="s">
        <v>87</v>
      </c>
      <c r="H513" s="264">
        <v>10</v>
      </c>
      <c r="I513" s="265" t="s">
        <v>1017</v>
      </c>
      <c r="J513" s="83">
        <f>K513*(1-'Bolts and Other'!$E$370)</f>
        <v>70</v>
      </c>
      <c r="K513" s="83">
        <v>70</v>
      </c>
      <c r="L513" s="85">
        <f>SUM(M513:U513)</f>
        <v>0</v>
      </c>
      <c r="M513" s="86"/>
      <c r="N513" s="87"/>
      <c r="O513" s="88"/>
      <c r="P513" s="89"/>
      <c r="Q513" s="90"/>
      <c r="R513" s="91"/>
      <c r="S513" s="92"/>
      <c r="T513" s="93"/>
      <c r="U513" s="94"/>
      <c r="V513" s="85">
        <f>L513*H513</f>
        <v>0</v>
      </c>
      <c r="W513" s="285">
        <f>L513*K513</f>
        <v>0</v>
      </c>
      <c r="X513" s="123">
        <v>3.04</v>
      </c>
      <c r="Y513" s="124">
        <f>X513*L513</f>
        <v>0</v>
      </c>
      <c r="Z513" s="66"/>
      <c r="AA513" s="13"/>
      <c r="AB513" s="13"/>
      <c r="AC513" s="13"/>
      <c r="AD513" s="13"/>
      <c r="AE513" s="16"/>
    </row>
    <row r="514" spans="1:31" ht="12.75" hidden="1" customHeight="1">
      <c r="A514" s="266"/>
      <c r="B514" s="262" t="s">
        <v>1018</v>
      </c>
      <c r="C514" s="262" t="s">
        <v>436</v>
      </c>
      <c r="D514" s="263">
        <v>3</v>
      </c>
      <c r="E514" s="262" t="s">
        <v>888</v>
      </c>
      <c r="F514" s="262" t="s">
        <v>86</v>
      </c>
      <c r="G514" s="262" t="s">
        <v>87</v>
      </c>
      <c r="H514" s="264">
        <v>10</v>
      </c>
      <c r="I514" s="265" t="s">
        <v>1019</v>
      </c>
      <c r="J514" s="83">
        <f>K514*(1-'Bolts and Other'!$E$370)</f>
        <v>85</v>
      </c>
      <c r="K514" s="83">
        <v>85</v>
      </c>
      <c r="L514" s="85">
        <f>SUM(M514:U514)</f>
        <v>0</v>
      </c>
      <c r="M514" s="86"/>
      <c r="N514" s="87"/>
      <c r="O514" s="88"/>
      <c r="P514" s="89"/>
      <c r="Q514" s="90"/>
      <c r="R514" s="91"/>
      <c r="S514" s="92"/>
      <c r="T514" s="93"/>
      <c r="U514" s="94"/>
      <c r="V514" s="85">
        <f>L514*H514</f>
        <v>0</v>
      </c>
      <c r="W514" s="285">
        <f>L514*K514</f>
        <v>0</v>
      </c>
      <c r="X514" s="123">
        <v>4.4800000000000004</v>
      </c>
      <c r="Y514" s="124">
        <f>X514*L514</f>
        <v>0</v>
      </c>
      <c r="Z514" s="66"/>
      <c r="AA514" s="13"/>
      <c r="AB514" s="13"/>
      <c r="AC514" s="13"/>
      <c r="AD514" s="13"/>
      <c r="AE514" s="16"/>
    </row>
    <row r="515" spans="1:31" ht="12.75" hidden="1" customHeight="1">
      <c r="A515" s="67">
        <f t="shared" ref="A515:A536" si="108">U515*K515</f>
        <v>0</v>
      </c>
      <c r="B515" s="68" t="s">
        <v>586</v>
      </c>
      <c r="C515" s="68" t="str">
        <f>B515</f>
        <v>Kilter - Sandstone</v>
      </c>
      <c r="D515" s="69"/>
      <c r="E515" s="223" t="s">
        <v>888</v>
      </c>
      <c r="F515" s="319" t="s">
        <v>967</v>
      </c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71"/>
      <c r="X515" s="72"/>
      <c r="Y515" s="73"/>
      <c r="Z515" s="66"/>
      <c r="AA515" s="13"/>
      <c r="AB515" s="13"/>
      <c r="AC515" s="13"/>
      <c r="AD515" s="13"/>
      <c r="AE515" s="16"/>
    </row>
    <row r="516" spans="1:31" ht="12.75" hidden="1" customHeight="1">
      <c r="A516" s="284">
        <f t="shared" si="108"/>
        <v>0</v>
      </c>
      <c r="B516" s="79" t="s">
        <v>1020</v>
      </c>
      <c r="C516" s="79" t="s">
        <v>588</v>
      </c>
      <c r="D516" s="80">
        <v>8</v>
      </c>
      <c r="E516" s="79" t="s">
        <v>888</v>
      </c>
      <c r="F516" s="79" t="s">
        <v>201</v>
      </c>
      <c r="G516" s="79" t="s">
        <v>107</v>
      </c>
      <c r="H516" s="81">
        <v>2</v>
      </c>
      <c r="I516" s="82" t="s">
        <v>1021</v>
      </c>
      <c r="J516" s="83">
        <f>K516*(1-'Bolts and Other'!$E$370)</f>
        <v>180</v>
      </c>
      <c r="K516" s="83">
        <v>180</v>
      </c>
      <c r="L516" s="85">
        <f>SUM(M516:U516)</f>
        <v>0</v>
      </c>
      <c r="M516" s="86"/>
      <c r="N516" s="87"/>
      <c r="O516" s="88"/>
      <c r="P516" s="89"/>
      <c r="Q516" s="90"/>
      <c r="R516" s="91"/>
      <c r="S516" s="92"/>
      <c r="T516" s="93"/>
      <c r="U516" s="94"/>
      <c r="V516" s="85">
        <f>L516*H516</f>
        <v>0</v>
      </c>
      <c r="W516" s="285">
        <f>L516*K516</f>
        <v>0</v>
      </c>
      <c r="X516" s="123">
        <v>10.6526272</v>
      </c>
      <c r="Y516" s="124">
        <f>X516*L516</f>
        <v>0</v>
      </c>
      <c r="Z516" s="66"/>
      <c r="AA516" s="13"/>
      <c r="AB516" s="13"/>
      <c r="AC516" s="13"/>
      <c r="AD516" s="13"/>
      <c r="AE516" s="16"/>
    </row>
    <row r="517" spans="1:31" ht="12.75" hidden="1" customHeight="1">
      <c r="A517" s="284">
        <f t="shared" si="108"/>
        <v>0</v>
      </c>
      <c r="B517" s="79" t="s">
        <v>1022</v>
      </c>
      <c r="C517" s="79" t="s">
        <v>588</v>
      </c>
      <c r="D517" s="80">
        <v>8</v>
      </c>
      <c r="E517" s="79" t="s">
        <v>888</v>
      </c>
      <c r="F517" s="79" t="s">
        <v>106</v>
      </c>
      <c r="G517" s="79" t="s">
        <v>107</v>
      </c>
      <c r="H517" s="81">
        <v>2</v>
      </c>
      <c r="I517" s="82" t="s">
        <v>1023</v>
      </c>
      <c r="J517" s="83">
        <f>K517*(1-'Bolts and Other'!$E$370)</f>
        <v>235</v>
      </c>
      <c r="K517" s="83">
        <v>235</v>
      </c>
      <c r="L517" s="85">
        <f>SUM(M517:U517)</f>
        <v>0</v>
      </c>
      <c r="M517" s="86"/>
      <c r="N517" s="87"/>
      <c r="O517" s="88"/>
      <c r="P517" s="89"/>
      <c r="Q517" s="90"/>
      <c r="R517" s="91"/>
      <c r="S517" s="92"/>
      <c r="T517" s="93"/>
      <c r="U517" s="94"/>
      <c r="V517" s="85">
        <f>L517*H517</f>
        <v>0</v>
      </c>
      <c r="W517" s="285">
        <f>L517*K517</f>
        <v>0</v>
      </c>
      <c r="X517" s="96">
        <v>10.533578799999999</v>
      </c>
      <c r="Y517" s="97">
        <f>X517*L517</f>
        <v>0</v>
      </c>
      <c r="Z517" s="66"/>
      <c r="AA517" s="13"/>
      <c r="AB517" s="13"/>
      <c r="AC517" s="13"/>
      <c r="AD517" s="13"/>
      <c r="AE517" s="16"/>
    </row>
    <row r="518" spans="1:31" ht="12" hidden="1" customHeight="1">
      <c r="A518" s="67">
        <f t="shared" si="108"/>
        <v>0</v>
      </c>
      <c r="B518" s="102"/>
      <c r="C518" s="103"/>
      <c r="D518" s="103"/>
      <c r="E518" s="103"/>
      <c r="F518" s="103"/>
      <c r="G518" s="103"/>
      <c r="H518" s="104"/>
      <c r="I518" s="104"/>
      <c r="J518" s="105"/>
      <c r="K518" s="291"/>
      <c r="L518" s="292"/>
      <c r="M518" s="108"/>
      <c r="N518" s="108"/>
      <c r="O518" s="109"/>
      <c r="P518" s="108"/>
      <c r="Q518" s="108"/>
      <c r="R518" s="108"/>
      <c r="S518" s="108"/>
      <c r="T518" s="108"/>
      <c r="U518" s="109"/>
      <c r="V518" s="107"/>
      <c r="W518" s="293"/>
      <c r="X518" s="111"/>
      <c r="Y518" s="112"/>
      <c r="Z518" s="66"/>
      <c r="AA518" s="13"/>
      <c r="AB518" s="13"/>
      <c r="AC518" s="13"/>
      <c r="AD518" s="13"/>
      <c r="AE518" s="16"/>
    </row>
    <row r="519" spans="1:31" ht="12.75" hidden="1" customHeight="1">
      <c r="A519" s="284">
        <f t="shared" si="108"/>
        <v>0</v>
      </c>
      <c r="B519" s="79" t="s">
        <v>1024</v>
      </c>
      <c r="C519" s="79" t="s">
        <v>588</v>
      </c>
      <c r="D519" s="80">
        <v>7</v>
      </c>
      <c r="E519" s="79" t="s">
        <v>888</v>
      </c>
      <c r="F519" s="79" t="s">
        <v>106</v>
      </c>
      <c r="G519" s="79" t="s">
        <v>107</v>
      </c>
      <c r="H519" s="81">
        <v>4</v>
      </c>
      <c r="I519" s="82" t="s">
        <v>1025</v>
      </c>
      <c r="J519" s="83">
        <f>K519*(1-'Bolts and Other'!$E$370)</f>
        <v>280</v>
      </c>
      <c r="K519" s="83">
        <v>280</v>
      </c>
      <c r="L519" s="85">
        <f t="shared" ref="L519:L524" si="109">SUM(M519:U519)</f>
        <v>0</v>
      </c>
      <c r="M519" s="86"/>
      <c r="N519" s="87"/>
      <c r="O519" s="88"/>
      <c r="P519" s="89"/>
      <c r="Q519" s="90"/>
      <c r="R519" s="91"/>
      <c r="S519" s="92"/>
      <c r="T519" s="93"/>
      <c r="U519" s="94"/>
      <c r="V519" s="85">
        <f t="shared" ref="V519:V524" si="110">L519*H519</f>
        <v>0</v>
      </c>
      <c r="W519" s="285">
        <f t="shared" ref="W519:W524" si="111">L519*K519</f>
        <v>0</v>
      </c>
      <c r="X519" s="117">
        <v>16.2060146</v>
      </c>
      <c r="Y519" s="118">
        <f t="shared" ref="Y519:Y524" si="112">X519*L519</f>
        <v>0</v>
      </c>
      <c r="Z519" s="66"/>
      <c r="AA519" s="13"/>
      <c r="AB519" s="13"/>
      <c r="AC519" s="13"/>
      <c r="AD519" s="13"/>
      <c r="AE519" s="16"/>
    </row>
    <row r="520" spans="1:31" ht="12.75" hidden="1" customHeight="1">
      <c r="A520" s="284">
        <f t="shared" si="108"/>
        <v>0</v>
      </c>
      <c r="B520" s="79" t="s">
        <v>1026</v>
      </c>
      <c r="C520" s="79" t="s">
        <v>588</v>
      </c>
      <c r="D520" s="80">
        <v>7</v>
      </c>
      <c r="E520" s="79" t="s">
        <v>888</v>
      </c>
      <c r="F520" s="79" t="s">
        <v>106</v>
      </c>
      <c r="G520" s="79" t="s">
        <v>107</v>
      </c>
      <c r="H520" s="81">
        <v>3</v>
      </c>
      <c r="I520" s="82" t="s">
        <v>1027</v>
      </c>
      <c r="J520" s="83">
        <f>K520*(1-'Bolts and Other'!$E$370)</f>
        <v>240</v>
      </c>
      <c r="K520" s="83">
        <v>240</v>
      </c>
      <c r="L520" s="85">
        <f t="shared" si="109"/>
        <v>0</v>
      </c>
      <c r="M520" s="86"/>
      <c r="N520" s="87"/>
      <c r="O520" s="88"/>
      <c r="P520" s="89"/>
      <c r="Q520" s="90"/>
      <c r="R520" s="91"/>
      <c r="S520" s="92"/>
      <c r="T520" s="93"/>
      <c r="U520" s="94"/>
      <c r="V520" s="85">
        <f t="shared" si="110"/>
        <v>0</v>
      </c>
      <c r="W520" s="285">
        <f t="shared" si="111"/>
        <v>0</v>
      </c>
      <c r="X520" s="123">
        <v>14.0587342</v>
      </c>
      <c r="Y520" s="124">
        <f t="shared" si="112"/>
        <v>0</v>
      </c>
      <c r="Z520" s="66"/>
      <c r="AA520" s="13"/>
      <c r="AB520" s="13"/>
      <c r="AC520" s="13"/>
      <c r="AD520" s="13"/>
      <c r="AE520" s="16"/>
    </row>
    <row r="521" spans="1:31" ht="13.5" hidden="1" customHeight="1">
      <c r="A521" s="284">
        <f t="shared" si="108"/>
        <v>0</v>
      </c>
      <c r="B521" s="79" t="s">
        <v>1028</v>
      </c>
      <c r="C521" s="79" t="s">
        <v>588</v>
      </c>
      <c r="D521" s="80">
        <v>7</v>
      </c>
      <c r="E521" s="79" t="s">
        <v>888</v>
      </c>
      <c r="F521" s="79" t="s">
        <v>106</v>
      </c>
      <c r="G521" s="79" t="s">
        <v>107</v>
      </c>
      <c r="H521" s="81">
        <v>4</v>
      </c>
      <c r="I521" s="82" t="s">
        <v>1029</v>
      </c>
      <c r="J521" s="83">
        <f>K521*(1-'Bolts and Other'!$E$370)</f>
        <v>185</v>
      </c>
      <c r="K521" s="83">
        <v>185</v>
      </c>
      <c r="L521" s="85">
        <f t="shared" si="109"/>
        <v>0</v>
      </c>
      <c r="M521" s="86"/>
      <c r="N521" s="87"/>
      <c r="O521" s="88"/>
      <c r="P521" s="89"/>
      <c r="Q521" s="90"/>
      <c r="R521" s="91"/>
      <c r="S521" s="92"/>
      <c r="T521" s="93"/>
      <c r="U521" s="94"/>
      <c r="V521" s="85">
        <f t="shared" si="110"/>
        <v>0</v>
      </c>
      <c r="W521" s="285">
        <f t="shared" si="111"/>
        <v>0</v>
      </c>
      <c r="X521" s="123">
        <v>10.1014772</v>
      </c>
      <c r="Y521" s="124">
        <f t="shared" si="112"/>
        <v>0</v>
      </c>
      <c r="Z521" s="66"/>
      <c r="AA521" s="13"/>
      <c r="AB521" s="13"/>
      <c r="AC521" s="13"/>
      <c r="AD521" s="13"/>
      <c r="AE521" s="16"/>
    </row>
    <row r="522" spans="1:31" ht="12.75" hidden="1" customHeight="1">
      <c r="A522" s="284">
        <f t="shared" si="108"/>
        <v>0</v>
      </c>
      <c r="B522" s="79" t="s">
        <v>1030</v>
      </c>
      <c r="C522" s="79" t="s">
        <v>588</v>
      </c>
      <c r="D522" s="80">
        <v>7</v>
      </c>
      <c r="E522" s="79" t="s">
        <v>888</v>
      </c>
      <c r="F522" s="79" t="s">
        <v>106</v>
      </c>
      <c r="G522" s="79" t="s">
        <v>107</v>
      </c>
      <c r="H522" s="81">
        <v>4</v>
      </c>
      <c r="I522" s="82" t="s">
        <v>1031</v>
      </c>
      <c r="J522" s="83">
        <f>K522*(1-'Bolts and Other'!$E$370)</f>
        <v>165</v>
      </c>
      <c r="K522" s="83">
        <v>165</v>
      </c>
      <c r="L522" s="85">
        <f t="shared" si="109"/>
        <v>0</v>
      </c>
      <c r="M522" s="86"/>
      <c r="N522" s="87"/>
      <c r="O522" s="88"/>
      <c r="P522" s="89"/>
      <c r="Q522" s="90"/>
      <c r="R522" s="91"/>
      <c r="S522" s="92"/>
      <c r="T522" s="93"/>
      <c r="U522" s="94"/>
      <c r="V522" s="85">
        <f t="shared" si="110"/>
        <v>0</v>
      </c>
      <c r="W522" s="285">
        <f t="shared" si="111"/>
        <v>0</v>
      </c>
      <c r="X522" s="123">
        <v>8.9793358000000012</v>
      </c>
      <c r="Y522" s="124">
        <f t="shared" si="112"/>
        <v>0</v>
      </c>
      <c r="Z522" s="66"/>
      <c r="AA522" s="13"/>
      <c r="AB522" s="13"/>
      <c r="AC522" s="13"/>
      <c r="AD522" s="13"/>
      <c r="AE522" s="16"/>
    </row>
    <row r="523" spans="1:31" ht="12.75" hidden="1" customHeight="1">
      <c r="A523" s="284">
        <f t="shared" si="108"/>
        <v>0</v>
      </c>
      <c r="B523" s="79" t="s">
        <v>1032</v>
      </c>
      <c r="C523" s="79" t="s">
        <v>588</v>
      </c>
      <c r="D523" s="80">
        <v>7</v>
      </c>
      <c r="E523" s="79" t="s">
        <v>888</v>
      </c>
      <c r="F523" s="79" t="s">
        <v>106</v>
      </c>
      <c r="G523" s="79" t="s">
        <v>107</v>
      </c>
      <c r="H523" s="81">
        <v>4</v>
      </c>
      <c r="I523" s="82" t="s">
        <v>1033</v>
      </c>
      <c r="J523" s="83">
        <f>K523*(1-'Bolts and Other'!$E$370)</f>
        <v>220</v>
      </c>
      <c r="K523" s="83">
        <v>220</v>
      </c>
      <c r="L523" s="85">
        <f t="shared" si="109"/>
        <v>0</v>
      </c>
      <c r="M523" s="86"/>
      <c r="N523" s="87"/>
      <c r="O523" s="88"/>
      <c r="P523" s="89"/>
      <c r="Q523" s="90"/>
      <c r="R523" s="91"/>
      <c r="S523" s="92"/>
      <c r="T523" s="93"/>
      <c r="U523" s="94"/>
      <c r="V523" s="85">
        <f t="shared" si="110"/>
        <v>0</v>
      </c>
      <c r="W523" s="285">
        <f t="shared" si="111"/>
        <v>0</v>
      </c>
      <c r="X523" s="123">
        <v>12.555197000000001</v>
      </c>
      <c r="Y523" s="124">
        <f t="shared" si="112"/>
        <v>0</v>
      </c>
      <c r="Z523" s="66"/>
      <c r="AA523" s="13"/>
      <c r="AB523" s="13"/>
      <c r="AC523" s="13"/>
      <c r="AD523" s="13"/>
      <c r="AE523" s="16"/>
    </row>
    <row r="524" spans="1:31" ht="12.75" hidden="1" customHeight="1">
      <c r="A524" s="284">
        <f t="shared" si="108"/>
        <v>0</v>
      </c>
      <c r="B524" s="79" t="s">
        <v>1034</v>
      </c>
      <c r="C524" s="79" t="s">
        <v>588</v>
      </c>
      <c r="D524" s="80">
        <v>7</v>
      </c>
      <c r="E524" s="79" t="s">
        <v>888</v>
      </c>
      <c r="F524" s="79" t="s">
        <v>106</v>
      </c>
      <c r="G524" s="79" t="s">
        <v>107</v>
      </c>
      <c r="H524" s="81">
        <v>4</v>
      </c>
      <c r="I524" s="82" t="s">
        <v>1035</v>
      </c>
      <c r="J524" s="83">
        <f>K524*(1-'Bolts and Other'!$E$370)</f>
        <v>210</v>
      </c>
      <c r="K524" s="83">
        <v>210</v>
      </c>
      <c r="L524" s="85">
        <f t="shared" si="109"/>
        <v>0</v>
      </c>
      <c r="M524" s="86"/>
      <c r="N524" s="87"/>
      <c r="O524" s="88"/>
      <c r="P524" s="89"/>
      <c r="Q524" s="90"/>
      <c r="R524" s="91"/>
      <c r="S524" s="92"/>
      <c r="T524" s="93"/>
      <c r="U524" s="94"/>
      <c r="V524" s="85">
        <f t="shared" si="110"/>
        <v>0</v>
      </c>
      <c r="W524" s="285">
        <f t="shared" si="111"/>
        <v>0</v>
      </c>
      <c r="X524" s="96">
        <v>11.664538600000002</v>
      </c>
      <c r="Y524" s="97">
        <f t="shared" si="112"/>
        <v>0</v>
      </c>
      <c r="Z524" s="66"/>
      <c r="AA524" s="13"/>
      <c r="AB524" s="13"/>
      <c r="AC524" s="13"/>
      <c r="AD524" s="13"/>
      <c r="AE524" s="16"/>
    </row>
    <row r="525" spans="1:31" ht="12" hidden="1" customHeight="1">
      <c r="A525" s="67">
        <f t="shared" si="108"/>
        <v>0</v>
      </c>
      <c r="B525" s="102"/>
      <c r="C525" s="103"/>
      <c r="D525" s="103"/>
      <c r="E525" s="103"/>
      <c r="F525" s="103"/>
      <c r="G525" s="103"/>
      <c r="H525" s="104"/>
      <c r="I525" s="104"/>
      <c r="J525" s="105"/>
      <c r="K525" s="291"/>
      <c r="L525" s="292"/>
      <c r="M525" s="108"/>
      <c r="N525" s="108"/>
      <c r="O525" s="109"/>
      <c r="P525" s="108"/>
      <c r="Q525" s="108"/>
      <c r="R525" s="108"/>
      <c r="S525" s="108"/>
      <c r="T525" s="108"/>
      <c r="U525" s="109"/>
      <c r="V525" s="107"/>
      <c r="W525" s="293"/>
      <c r="X525" s="111"/>
      <c r="Y525" s="112"/>
      <c r="Z525" s="66"/>
      <c r="AA525" s="13"/>
      <c r="AB525" s="13"/>
      <c r="AC525" s="13"/>
      <c r="AD525" s="13"/>
      <c r="AE525" s="16"/>
    </row>
    <row r="526" spans="1:31" ht="12.75" hidden="1" customHeight="1">
      <c r="A526" s="284">
        <f t="shared" si="108"/>
        <v>0</v>
      </c>
      <c r="B526" s="79" t="s">
        <v>1036</v>
      </c>
      <c r="C526" s="79" t="s">
        <v>588</v>
      </c>
      <c r="D526" s="80">
        <v>6</v>
      </c>
      <c r="E526" s="79" t="s">
        <v>888</v>
      </c>
      <c r="F526" s="79" t="s">
        <v>101</v>
      </c>
      <c r="G526" s="79" t="s">
        <v>107</v>
      </c>
      <c r="H526" s="81">
        <v>5</v>
      </c>
      <c r="I526" s="82" t="s">
        <v>1037</v>
      </c>
      <c r="J526" s="83">
        <f>K526*(1-'Bolts and Other'!$E$370)</f>
        <v>180</v>
      </c>
      <c r="K526" s="83">
        <v>180</v>
      </c>
      <c r="L526" s="85">
        <f>SUM(M526:U526)</f>
        <v>0</v>
      </c>
      <c r="M526" s="86"/>
      <c r="N526" s="87"/>
      <c r="O526" s="88"/>
      <c r="P526" s="89"/>
      <c r="Q526" s="90"/>
      <c r="R526" s="91"/>
      <c r="S526" s="92"/>
      <c r="T526" s="93"/>
      <c r="U526" s="94"/>
      <c r="V526" s="85">
        <f>L526*H526</f>
        <v>0</v>
      </c>
      <c r="W526" s="285">
        <f>L526*K526</f>
        <v>0</v>
      </c>
      <c r="X526" s="117">
        <v>9.2130234000000009</v>
      </c>
      <c r="Y526" s="118">
        <f>X526*L526</f>
        <v>0</v>
      </c>
      <c r="Z526" s="66"/>
      <c r="AA526" s="13"/>
      <c r="AB526" s="13"/>
      <c r="AC526" s="13"/>
      <c r="AD526" s="13"/>
      <c r="AE526" s="16"/>
    </row>
    <row r="527" spans="1:31" ht="12.75" hidden="1" customHeight="1">
      <c r="A527" s="284">
        <f t="shared" si="108"/>
        <v>0</v>
      </c>
      <c r="B527" s="79" t="s">
        <v>1038</v>
      </c>
      <c r="C527" s="79" t="s">
        <v>588</v>
      </c>
      <c r="D527" s="80">
        <v>6</v>
      </c>
      <c r="E527" s="79" t="s">
        <v>888</v>
      </c>
      <c r="F527" s="79" t="s">
        <v>106</v>
      </c>
      <c r="G527" s="79" t="s">
        <v>107</v>
      </c>
      <c r="H527" s="81">
        <v>5</v>
      </c>
      <c r="I527" s="82" t="s">
        <v>1039</v>
      </c>
      <c r="J527" s="83">
        <f>K527*(1-'Bolts and Other'!$E$370)</f>
        <v>110</v>
      </c>
      <c r="K527" s="83">
        <v>110</v>
      </c>
      <c r="L527" s="85">
        <f>SUM(M527:U527)</f>
        <v>0</v>
      </c>
      <c r="M527" s="86"/>
      <c r="N527" s="87"/>
      <c r="O527" s="88"/>
      <c r="P527" s="89"/>
      <c r="Q527" s="90"/>
      <c r="R527" s="91"/>
      <c r="S527" s="92"/>
      <c r="T527" s="93"/>
      <c r="U527" s="94"/>
      <c r="V527" s="85">
        <f>L527*H527</f>
        <v>0</v>
      </c>
      <c r="W527" s="285">
        <f>L527*K527</f>
        <v>0</v>
      </c>
      <c r="X527" s="123">
        <v>7.5639826000000001</v>
      </c>
      <c r="Y527" s="124">
        <f>X527*L527</f>
        <v>0</v>
      </c>
      <c r="Z527" s="66"/>
      <c r="AA527" s="13"/>
      <c r="AB527" s="13"/>
      <c r="AC527" s="13"/>
      <c r="AD527" s="13"/>
      <c r="AE527" s="16"/>
    </row>
    <row r="528" spans="1:31" ht="12.75" hidden="1" customHeight="1">
      <c r="A528" s="284">
        <f t="shared" si="108"/>
        <v>0</v>
      </c>
      <c r="B528" s="79" t="s">
        <v>638</v>
      </c>
      <c r="C528" s="79" t="s">
        <v>588</v>
      </c>
      <c r="D528" s="80">
        <v>6</v>
      </c>
      <c r="E528" s="79" t="s">
        <v>888</v>
      </c>
      <c r="F528" s="79" t="s">
        <v>106</v>
      </c>
      <c r="G528" s="79" t="s">
        <v>107</v>
      </c>
      <c r="H528" s="81">
        <v>5</v>
      </c>
      <c r="I528" s="82" t="s">
        <v>1040</v>
      </c>
      <c r="J528" s="83">
        <f>K528*(1-'Bolts and Other'!$E$370)</f>
        <v>175</v>
      </c>
      <c r="K528" s="83">
        <v>175</v>
      </c>
      <c r="L528" s="85">
        <f>SUM(M528:U528)</f>
        <v>0</v>
      </c>
      <c r="M528" s="86"/>
      <c r="N528" s="87"/>
      <c r="O528" s="88"/>
      <c r="P528" s="89"/>
      <c r="Q528" s="90"/>
      <c r="R528" s="91"/>
      <c r="S528" s="92"/>
      <c r="T528" s="93"/>
      <c r="U528" s="94"/>
      <c r="V528" s="85">
        <f>L528*H528</f>
        <v>0</v>
      </c>
      <c r="W528" s="285">
        <f>L528*K528</f>
        <v>0</v>
      </c>
      <c r="X528" s="123">
        <v>12.544174000000002</v>
      </c>
      <c r="Y528" s="124">
        <f>X528*L528</f>
        <v>0</v>
      </c>
      <c r="Z528" s="66"/>
      <c r="AA528" s="13"/>
      <c r="AB528" s="13"/>
      <c r="AC528" s="13"/>
      <c r="AD528" s="13"/>
      <c r="AE528" s="16"/>
    </row>
    <row r="529" spans="1:31" ht="12.75" hidden="1" customHeight="1">
      <c r="A529" s="284">
        <f t="shared" si="108"/>
        <v>0</v>
      </c>
      <c r="B529" s="79" t="s">
        <v>640</v>
      </c>
      <c r="C529" s="79" t="s">
        <v>588</v>
      </c>
      <c r="D529" s="80">
        <v>6</v>
      </c>
      <c r="E529" s="79" t="s">
        <v>888</v>
      </c>
      <c r="F529" s="79" t="s">
        <v>106</v>
      </c>
      <c r="G529" s="79" t="s">
        <v>107</v>
      </c>
      <c r="H529" s="81">
        <v>5</v>
      </c>
      <c r="I529" s="82" t="s">
        <v>1041</v>
      </c>
      <c r="J529" s="83">
        <f>K529*(1-'Bolts and Other'!$E$370)</f>
        <v>200</v>
      </c>
      <c r="K529" s="83">
        <v>200</v>
      </c>
      <c r="L529" s="85">
        <f>SUM(M529:U529)</f>
        <v>0</v>
      </c>
      <c r="M529" s="86"/>
      <c r="N529" s="87"/>
      <c r="O529" s="88"/>
      <c r="P529" s="89"/>
      <c r="Q529" s="90"/>
      <c r="R529" s="91"/>
      <c r="S529" s="92"/>
      <c r="T529" s="93"/>
      <c r="U529" s="94"/>
      <c r="V529" s="85">
        <f>L529*H529</f>
        <v>0</v>
      </c>
      <c r="W529" s="285">
        <f>L529*K529</f>
        <v>0</v>
      </c>
      <c r="X529" s="96">
        <v>14.2395114</v>
      </c>
      <c r="Y529" s="97">
        <f>X529*L529</f>
        <v>0</v>
      </c>
      <c r="Z529" s="66"/>
      <c r="AA529" s="13"/>
      <c r="AB529" s="13"/>
      <c r="AC529" s="13"/>
      <c r="AD529" s="13"/>
      <c r="AE529" s="16"/>
    </row>
    <row r="530" spans="1:31" ht="12" hidden="1" customHeight="1">
      <c r="A530" s="67">
        <f t="shared" si="108"/>
        <v>0</v>
      </c>
      <c r="B530" s="102"/>
      <c r="C530" s="103"/>
      <c r="D530" s="103"/>
      <c r="E530" s="103"/>
      <c r="F530" s="103"/>
      <c r="G530" s="103"/>
      <c r="H530" s="104"/>
      <c r="I530" s="104"/>
      <c r="J530" s="105"/>
      <c r="K530" s="291"/>
      <c r="L530" s="292"/>
      <c r="M530" s="108"/>
      <c r="N530" s="108"/>
      <c r="O530" s="109"/>
      <c r="P530" s="108"/>
      <c r="Q530" s="108"/>
      <c r="R530" s="108"/>
      <c r="S530" s="108"/>
      <c r="T530" s="108"/>
      <c r="U530" s="109"/>
      <c r="V530" s="107"/>
      <c r="W530" s="293"/>
      <c r="X530" s="111"/>
      <c r="Y530" s="112"/>
      <c r="Z530" s="66"/>
      <c r="AA530" s="13"/>
      <c r="AB530" s="13"/>
      <c r="AC530" s="13"/>
      <c r="AD530" s="13"/>
      <c r="AE530" s="16"/>
    </row>
    <row r="531" spans="1:31" ht="12.75" hidden="1" customHeight="1">
      <c r="A531" s="284">
        <f t="shared" si="108"/>
        <v>0</v>
      </c>
      <c r="B531" s="79" t="s">
        <v>1042</v>
      </c>
      <c r="C531" s="79" t="s">
        <v>588</v>
      </c>
      <c r="D531" s="80">
        <v>5</v>
      </c>
      <c r="E531" s="79" t="s">
        <v>888</v>
      </c>
      <c r="F531" s="79" t="s">
        <v>106</v>
      </c>
      <c r="G531" s="79" t="s">
        <v>107</v>
      </c>
      <c r="H531" s="81">
        <v>10</v>
      </c>
      <c r="I531" s="82" t="s">
        <v>1043</v>
      </c>
      <c r="J531" s="83">
        <f>K531*(1-'Bolts and Other'!$E$370)</f>
        <v>195</v>
      </c>
      <c r="K531" s="83">
        <v>195</v>
      </c>
      <c r="L531" s="85">
        <f>SUM(M531:U531)</f>
        <v>0</v>
      </c>
      <c r="M531" s="86"/>
      <c r="N531" s="87"/>
      <c r="O531" s="88"/>
      <c r="P531" s="89"/>
      <c r="Q531" s="90"/>
      <c r="R531" s="91"/>
      <c r="S531" s="92"/>
      <c r="T531" s="93"/>
      <c r="U531" s="94"/>
      <c r="V531" s="85">
        <f>L531*H531</f>
        <v>0</v>
      </c>
      <c r="W531" s="285">
        <f>L531*K531</f>
        <v>0</v>
      </c>
      <c r="X531" s="117">
        <v>13.428218600000001</v>
      </c>
      <c r="Y531" s="118">
        <f>X531*L531</f>
        <v>0</v>
      </c>
      <c r="Z531" s="66"/>
      <c r="AA531" s="13"/>
      <c r="AB531" s="13"/>
      <c r="AC531" s="13"/>
      <c r="AD531" s="13"/>
      <c r="AE531" s="16"/>
    </row>
    <row r="532" spans="1:31" ht="12.75" hidden="1" customHeight="1">
      <c r="A532" s="284">
        <f t="shared" si="108"/>
        <v>0</v>
      </c>
      <c r="B532" s="79" t="s">
        <v>1044</v>
      </c>
      <c r="C532" s="79" t="s">
        <v>588</v>
      </c>
      <c r="D532" s="80">
        <v>5</v>
      </c>
      <c r="E532" s="79" t="s">
        <v>888</v>
      </c>
      <c r="F532" s="79" t="s">
        <v>101</v>
      </c>
      <c r="G532" s="79" t="s">
        <v>107</v>
      </c>
      <c r="H532" s="81">
        <v>5</v>
      </c>
      <c r="I532" s="82" t="s">
        <v>1045</v>
      </c>
      <c r="J532" s="83">
        <f>K532*(1-'Bolts and Other'!$E$370)</f>
        <v>65</v>
      </c>
      <c r="K532" s="83">
        <v>65</v>
      </c>
      <c r="L532" s="85">
        <f>SUM(M532:U532)</f>
        <v>0</v>
      </c>
      <c r="M532" s="86"/>
      <c r="N532" s="87"/>
      <c r="O532" s="88"/>
      <c r="P532" s="89"/>
      <c r="Q532" s="90"/>
      <c r="R532" s="91"/>
      <c r="S532" s="92"/>
      <c r="T532" s="93"/>
      <c r="U532" s="94"/>
      <c r="V532" s="85">
        <f>L532*H532</f>
        <v>0</v>
      </c>
      <c r="W532" s="285">
        <f>L532*K532</f>
        <v>0</v>
      </c>
      <c r="X532" s="123">
        <v>4.2548779999999997</v>
      </c>
      <c r="Y532" s="124">
        <f>X532*L532</f>
        <v>0</v>
      </c>
      <c r="Z532" s="66"/>
      <c r="AA532" s="13"/>
      <c r="AB532" s="13"/>
      <c r="AC532" s="13"/>
      <c r="AD532" s="13"/>
      <c r="AE532" s="16"/>
    </row>
    <row r="533" spans="1:31" ht="12.75" hidden="1" customHeight="1">
      <c r="A533" s="284">
        <f t="shared" si="108"/>
        <v>0</v>
      </c>
      <c r="B533" s="262" t="s">
        <v>1046</v>
      </c>
      <c r="C533" s="262" t="s">
        <v>588</v>
      </c>
      <c r="D533" s="263">
        <v>5</v>
      </c>
      <c r="E533" s="262" t="s">
        <v>888</v>
      </c>
      <c r="F533" s="262" t="s">
        <v>106</v>
      </c>
      <c r="G533" s="262" t="s">
        <v>107</v>
      </c>
      <c r="H533" s="264">
        <v>10</v>
      </c>
      <c r="I533" s="265" t="s">
        <v>1047</v>
      </c>
      <c r="J533" s="83">
        <f>K533*(1-'Bolts and Other'!$E$370)</f>
        <v>135</v>
      </c>
      <c r="K533" s="83">
        <v>135</v>
      </c>
      <c r="L533" s="85">
        <f>SUM(M533:U533)</f>
        <v>0</v>
      </c>
      <c r="M533" s="86"/>
      <c r="N533" s="87"/>
      <c r="O533" s="88"/>
      <c r="P533" s="89"/>
      <c r="Q533" s="90"/>
      <c r="R533" s="91"/>
      <c r="S533" s="92"/>
      <c r="T533" s="93"/>
      <c r="U533" s="94"/>
      <c r="V533" s="85">
        <f>L533*H533</f>
        <v>0</v>
      </c>
      <c r="W533" s="285">
        <f>L533*K533</f>
        <v>0</v>
      </c>
      <c r="X533" s="96">
        <v>8.82</v>
      </c>
      <c r="Y533" s="97">
        <f>X533*L533</f>
        <v>0</v>
      </c>
      <c r="Z533" s="66"/>
      <c r="AA533" s="13"/>
      <c r="AB533" s="13"/>
      <c r="AC533" s="13"/>
      <c r="AD533" s="13"/>
      <c r="AE533" s="16"/>
    </row>
    <row r="534" spans="1:31" ht="12" hidden="1" customHeight="1">
      <c r="A534" s="67">
        <f t="shared" si="108"/>
        <v>0</v>
      </c>
      <c r="B534" s="102"/>
      <c r="C534" s="103"/>
      <c r="D534" s="103"/>
      <c r="E534" s="103"/>
      <c r="F534" s="103"/>
      <c r="G534" s="103"/>
      <c r="H534" s="104"/>
      <c r="I534" s="104"/>
      <c r="J534" s="105"/>
      <c r="K534" s="291"/>
      <c r="L534" s="292"/>
      <c r="M534" s="108"/>
      <c r="N534" s="108"/>
      <c r="O534" s="109"/>
      <c r="P534" s="108"/>
      <c r="Q534" s="108"/>
      <c r="R534" s="108"/>
      <c r="S534" s="108"/>
      <c r="T534" s="108"/>
      <c r="U534" s="109"/>
      <c r="V534" s="107"/>
      <c r="W534" s="293"/>
      <c r="X534" s="111"/>
      <c r="Y534" s="112"/>
      <c r="Z534" s="66"/>
      <c r="AA534" s="13"/>
      <c r="AB534" s="13"/>
      <c r="AC534" s="13"/>
      <c r="AD534" s="13"/>
      <c r="AE534" s="16"/>
    </row>
    <row r="535" spans="1:31" ht="12" hidden="1" customHeight="1">
      <c r="A535" s="284">
        <f t="shared" si="108"/>
        <v>0</v>
      </c>
      <c r="B535" s="262" t="s">
        <v>1048</v>
      </c>
      <c r="C535" s="262" t="s">
        <v>588</v>
      </c>
      <c r="D535" s="263">
        <v>4</v>
      </c>
      <c r="E535" s="262" t="s">
        <v>888</v>
      </c>
      <c r="F535" s="262" t="s">
        <v>130</v>
      </c>
      <c r="G535" s="262" t="s">
        <v>79</v>
      </c>
      <c r="H535" s="264">
        <v>10</v>
      </c>
      <c r="I535" s="265" t="s">
        <v>1049</v>
      </c>
      <c r="J535" s="83">
        <f>K535*(1-'Bolts and Other'!$E$370)</f>
        <v>75</v>
      </c>
      <c r="K535" s="83">
        <v>75</v>
      </c>
      <c r="L535" s="85">
        <f>SUM(M535:U535)</f>
        <v>0</v>
      </c>
      <c r="M535" s="86"/>
      <c r="N535" s="87"/>
      <c r="O535" s="88"/>
      <c r="P535" s="89"/>
      <c r="Q535" s="90"/>
      <c r="R535" s="91"/>
      <c r="S535" s="92"/>
      <c r="T535" s="93"/>
      <c r="U535" s="94"/>
      <c r="V535" s="85">
        <f>L535*H535</f>
        <v>0</v>
      </c>
      <c r="W535" s="285">
        <f>L535*K535</f>
        <v>0</v>
      </c>
      <c r="X535" s="117">
        <v>3.7</v>
      </c>
      <c r="Y535" s="118">
        <f>X535*L535</f>
        <v>0</v>
      </c>
      <c r="Z535" s="66"/>
      <c r="AA535" s="13"/>
      <c r="AB535" s="13"/>
      <c r="AC535" s="13"/>
      <c r="AD535" s="13"/>
      <c r="AE535" s="16"/>
    </row>
    <row r="536" spans="1:31" ht="12" hidden="1" customHeight="1">
      <c r="A536" s="284">
        <f t="shared" si="108"/>
        <v>0</v>
      </c>
      <c r="B536" s="262" t="s">
        <v>1050</v>
      </c>
      <c r="C536" s="262" t="s">
        <v>588</v>
      </c>
      <c r="D536" s="263">
        <v>4</v>
      </c>
      <c r="E536" s="262" t="s">
        <v>888</v>
      </c>
      <c r="F536" s="262" t="s">
        <v>130</v>
      </c>
      <c r="G536" s="262" t="s">
        <v>87</v>
      </c>
      <c r="H536" s="264">
        <v>10</v>
      </c>
      <c r="I536" s="265" t="s">
        <v>1051</v>
      </c>
      <c r="J536" s="83">
        <f>K536*(1-'Bolts and Other'!$E$370)</f>
        <v>85</v>
      </c>
      <c r="K536" s="83">
        <v>85</v>
      </c>
      <c r="L536" s="85">
        <f>SUM(M536:U536)</f>
        <v>0</v>
      </c>
      <c r="M536" s="86"/>
      <c r="N536" s="87"/>
      <c r="O536" s="88"/>
      <c r="P536" s="89"/>
      <c r="Q536" s="90"/>
      <c r="R536" s="91"/>
      <c r="S536" s="92"/>
      <c r="T536" s="93"/>
      <c r="U536" s="94"/>
      <c r="V536" s="85">
        <f>L536*H536</f>
        <v>0</v>
      </c>
      <c r="W536" s="285">
        <f>L536*K536</f>
        <v>0</v>
      </c>
      <c r="X536" s="96">
        <v>4.37</v>
      </c>
      <c r="Y536" s="97">
        <f>X536*L536</f>
        <v>0</v>
      </c>
      <c r="Z536" s="66"/>
      <c r="AA536" s="13"/>
      <c r="AB536" s="13"/>
      <c r="AC536" s="13"/>
      <c r="AD536" s="13"/>
      <c r="AE536" s="16"/>
    </row>
    <row r="537" spans="1:31" ht="12" hidden="1" customHeight="1">
      <c r="A537" s="266"/>
      <c r="B537" s="102"/>
      <c r="C537" s="103"/>
      <c r="D537" s="103"/>
      <c r="E537" s="103"/>
      <c r="F537" s="103"/>
      <c r="G537" s="103"/>
      <c r="H537" s="104"/>
      <c r="I537" s="104"/>
      <c r="J537" s="105"/>
      <c r="K537" s="291"/>
      <c r="L537" s="292"/>
      <c r="M537" s="108"/>
      <c r="N537" s="108"/>
      <c r="O537" s="109"/>
      <c r="P537" s="108"/>
      <c r="Q537" s="108"/>
      <c r="R537" s="108"/>
      <c r="S537" s="108"/>
      <c r="T537" s="108"/>
      <c r="U537" s="109"/>
      <c r="V537" s="107"/>
      <c r="W537" s="293"/>
      <c r="X537" s="111"/>
      <c r="Y537" s="112"/>
      <c r="Z537" s="66"/>
      <c r="AA537" s="13"/>
      <c r="AB537" s="13"/>
      <c r="AC537" s="13"/>
      <c r="AD537" s="13"/>
      <c r="AE537" s="16"/>
    </row>
    <row r="538" spans="1:31" ht="13.5" hidden="1" customHeight="1">
      <c r="A538" s="284">
        <f>U538*K538</f>
        <v>0</v>
      </c>
      <c r="B538" s="79" t="s">
        <v>1052</v>
      </c>
      <c r="C538" s="79" t="s">
        <v>588</v>
      </c>
      <c r="D538" s="80">
        <v>1</v>
      </c>
      <c r="E538" s="79" t="s">
        <v>888</v>
      </c>
      <c r="F538" s="79" t="s">
        <v>177</v>
      </c>
      <c r="G538" s="79" t="s">
        <v>79</v>
      </c>
      <c r="H538" s="81">
        <v>2</v>
      </c>
      <c r="I538" s="82" t="s">
        <v>1053</v>
      </c>
      <c r="J538" s="83">
        <f>K538*(1-'Bolts and Other'!$E$370)</f>
        <v>70</v>
      </c>
      <c r="K538" s="83">
        <v>70</v>
      </c>
      <c r="L538" s="85">
        <f>SUM(M538:U538)</f>
        <v>0</v>
      </c>
      <c r="M538" s="86"/>
      <c r="N538" s="87"/>
      <c r="O538" s="88"/>
      <c r="P538" s="89"/>
      <c r="Q538" s="90"/>
      <c r="R538" s="91"/>
      <c r="S538" s="92"/>
      <c r="T538" s="93"/>
      <c r="U538" s="94"/>
      <c r="V538" s="85">
        <f>L538*H538</f>
        <v>0</v>
      </c>
      <c r="W538" s="285">
        <f>L538*K538</f>
        <v>0</v>
      </c>
      <c r="X538" s="117">
        <v>3.7412062000000001</v>
      </c>
      <c r="Y538" s="118">
        <f>X538*L538</f>
        <v>0</v>
      </c>
      <c r="Z538" s="66"/>
      <c r="AA538" s="13"/>
      <c r="AB538" s="13"/>
      <c r="AC538" s="13"/>
      <c r="AD538" s="13"/>
      <c r="AE538" s="16"/>
    </row>
    <row r="539" spans="1:31" ht="12.75" hidden="1" customHeight="1">
      <c r="A539" s="284">
        <f>U539*K539</f>
        <v>0</v>
      </c>
      <c r="B539" s="79" t="s">
        <v>1054</v>
      </c>
      <c r="C539" s="79" t="s">
        <v>588</v>
      </c>
      <c r="D539" s="80">
        <v>1</v>
      </c>
      <c r="E539" s="79" t="s">
        <v>888</v>
      </c>
      <c r="F539" s="79" t="s">
        <v>130</v>
      </c>
      <c r="G539" s="79" t="s">
        <v>87</v>
      </c>
      <c r="H539" s="81">
        <v>10</v>
      </c>
      <c r="I539" s="82" t="s">
        <v>1055</v>
      </c>
      <c r="J539" s="83">
        <f>K539*(1-'Bolts and Other'!$E$370)</f>
        <v>50</v>
      </c>
      <c r="K539" s="83">
        <v>50</v>
      </c>
      <c r="L539" s="85">
        <f>SUM(M539:U539)</f>
        <v>0</v>
      </c>
      <c r="M539" s="86"/>
      <c r="N539" s="87"/>
      <c r="O539" s="88"/>
      <c r="P539" s="89"/>
      <c r="Q539" s="90"/>
      <c r="R539" s="91"/>
      <c r="S539" s="92"/>
      <c r="T539" s="93"/>
      <c r="U539" s="94"/>
      <c r="V539" s="85">
        <f>L539*H539</f>
        <v>0</v>
      </c>
      <c r="W539" s="285">
        <f>L539*K539</f>
        <v>0</v>
      </c>
      <c r="X539" s="96">
        <v>2.5198578</v>
      </c>
      <c r="Y539" s="97">
        <f>X539*L539</f>
        <v>0</v>
      </c>
      <c r="Z539" s="66"/>
      <c r="AA539" s="13"/>
      <c r="AB539" s="13"/>
      <c r="AC539" s="13"/>
      <c r="AD539" s="13"/>
      <c r="AE539" s="16"/>
    </row>
    <row r="540" spans="1:31" ht="30" customHeight="1">
      <c r="A540" s="336">
        <f>SUM(A44:A539)</f>
        <v>0</v>
      </c>
      <c r="B540" s="337"/>
      <c r="C540" s="337"/>
      <c r="D540" s="337"/>
      <c r="E540" s="337"/>
      <c r="F540" s="337"/>
      <c r="G540" s="337"/>
      <c r="H540" s="338"/>
      <c r="I540" s="338"/>
      <c r="J540" s="339" t="s">
        <v>59</v>
      </c>
      <c r="K540" s="340"/>
      <c r="L540" s="341">
        <f>SUM(L43:L539)</f>
        <v>0</v>
      </c>
      <c r="M540" s="342"/>
      <c r="N540" s="83"/>
      <c r="O540" s="342"/>
      <c r="P540" s="342"/>
      <c r="Q540" s="342"/>
      <c r="R540" s="342"/>
      <c r="S540" s="342"/>
      <c r="T540" s="83"/>
      <c r="U540" s="85"/>
      <c r="V540" s="343"/>
      <c r="W540" s="285"/>
      <c r="X540" s="344" t="s">
        <v>1056</v>
      </c>
      <c r="Y540" s="345">
        <f>SUM(Y43:Y539)</f>
        <v>0</v>
      </c>
      <c r="Z540" s="66"/>
      <c r="AA540" s="13"/>
      <c r="AB540" s="13"/>
      <c r="AC540" s="13"/>
      <c r="AD540" s="13"/>
      <c r="AE540" s="16"/>
    </row>
    <row r="541" spans="1:31" ht="12.75" customHeight="1">
      <c r="A541" s="42"/>
      <c r="B541" s="32"/>
      <c r="C541" s="32"/>
      <c r="D541" s="32"/>
      <c r="E541" s="32"/>
      <c r="F541" s="32"/>
      <c r="G541" s="32"/>
      <c r="H541" s="32"/>
      <c r="I541" s="346" t="s">
        <v>1057</v>
      </c>
      <c r="J541" s="347"/>
      <c r="K541" s="347"/>
      <c r="L541" s="348"/>
      <c r="M541" s="349">
        <f t="shared" ref="M541:U541" si="113">SUM(M43:M540)</f>
        <v>0</v>
      </c>
      <c r="N541" s="349">
        <f t="shared" si="113"/>
        <v>0</v>
      </c>
      <c r="O541" s="349">
        <f t="shared" si="113"/>
        <v>0</v>
      </c>
      <c r="P541" s="349">
        <f t="shared" si="113"/>
        <v>0</v>
      </c>
      <c r="Q541" s="349">
        <f t="shared" si="113"/>
        <v>0</v>
      </c>
      <c r="R541" s="349">
        <f t="shared" si="113"/>
        <v>0</v>
      </c>
      <c r="S541" s="349">
        <f t="shared" si="113"/>
        <v>0</v>
      </c>
      <c r="T541" s="349">
        <f t="shared" si="113"/>
        <v>0</v>
      </c>
      <c r="U541" s="349">
        <f t="shared" si="113"/>
        <v>0</v>
      </c>
      <c r="V541" s="350"/>
      <c r="W541" s="351"/>
      <c r="X541" s="352"/>
      <c r="Y541" s="353"/>
      <c r="Z541" s="13"/>
      <c r="AA541" s="13"/>
      <c r="AB541" s="13"/>
      <c r="AC541" s="13"/>
      <c r="AD541" s="13"/>
      <c r="AE541" s="16"/>
    </row>
    <row r="542" spans="1:31" ht="12.75" customHeight="1">
      <c r="A542" s="42"/>
      <c r="B542" s="13"/>
      <c r="C542" s="13"/>
      <c r="D542" s="13"/>
      <c r="E542" s="13"/>
      <c r="F542" s="13"/>
      <c r="G542" s="13"/>
      <c r="H542" s="354"/>
      <c r="I542" s="551" t="s">
        <v>1058</v>
      </c>
      <c r="J542" s="552"/>
      <c r="K542" s="552"/>
      <c r="L542" s="552"/>
      <c r="M542" s="552"/>
      <c r="N542" s="552"/>
      <c r="O542" s="552"/>
      <c r="P542" s="552"/>
      <c r="Q542" s="552"/>
      <c r="R542" s="552"/>
      <c r="S542" s="552"/>
      <c r="T542" s="552"/>
      <c r="U542" s="355">
        <f>SUM(V43:V539)</f>
        <v>0</v>
      </c>
      <c r="V542" s="356"/>
      <c r="W542" s="357"/>
      <c r="X542" s="523" t="s">
        <v>1059</v>
      </c>
      <c r="Y542" s="358"/>
      <c r="Z542" s="359"/>
      <c r="AA542" s="13"/>
      <c r="AB542" s="13"/>
      <c r="AC542" s="13"/>
      <c r="AD542" s="13"/>
      <c r="AE542" s="16"/>
    </row>
    <row r="543" spans="1:31" ht="12.75" customHeight="1">
      <c r="A543" s="42"/>
      <c r="B543" s="13"/>
      <c r="C543" s="13"/>
      <c r="D543" s="13"/>
      <c r="E543" s="13"/>
      <c r="F543" s="13"/>
      <c r="G543" s="13"/>
      <c r="H543" s="13"/>
      <c r="I543" s="553" t="s">
        <v>1060</v>
      </c>
      <c r="J543" s="554"/>
      <c r="K543" s="554"/>
      <c r="L543" s="554"/>
      <c r="M543" s="554"/>
      <c r="N543" s="554"/>
      <c r="O543" s="554"/>
      <c r="P543" s="554"/>
      <c r="Q543" s="554"/>
      <c r="R543" s="554"/>
      <c r="S543" s="554"/>
      <c r="T543" s="554"/>
      <c r="U543" s="360"/>
      <c r="V543" s="361">
        <f>SUMIF(E43:E539,"Aragon",W43:W539)</f>
        <v>0</v>
      </c>
      <c r="W543" s="354"/>
      <c r="X543" s="524"/>
      <c r="Y543" s="358"/>
      <c r="Z543" s="359"/>
      <c r="AA543" s="13"/>
      <c r="AB543" s="13"/>
      <c r="AC543" s="13"/>
      <c r="AD543" s="13"/>
      <c r="AE543" s="16"/>
    </row>
    <row r="544" spans="1:31" ht="12.75" customHeight="1">
      <c r="A544" s="362"/>
      <c r="B544" s="363"/>
      <c r="C544" s="363"/>
      <c r="D544" s="363"/>
      <c r="E544" s="363"/>
      <c r="F544" s="13"/>
      <c r="G544" s="13"/>
      <c r="H544" s="13"/>
      <c r="I544" s="533"/>
      <c r="J544" s="533"/>
      <c r="K544" s="533"/>
      <c r="L544" s="533"/>
      <c r="M544" s="533"/>
      <c r="N544" s="533"/>
      <c r="O544" s="533"/>
      <c r="P544" s="533"/>
      <c r="Q544" s="533"/>
      <c r="R544" s="533"/>
      <c r="S544" s="533"/>
      <c r="T544" s="533"/>
      <c r="U544" s="364"/>
      <c r="V544" s="365"/>
      <c r="W544" s="354"/>
      <c r="X544" s="524"/>
      <c r="Y544" s="358"/>
      <c r="Z544" s="359"/>
      <c r="AA544" s="13"/>
      <c r="AB544" s="13"/>
      <c r="AC544" s="13"/>
      <c r="AD544" s="13"/>
      <c r="AE544" s="16"/>
    </row>
    <row r="545" spans="1:31" ht="12.75" customHeight="1">
      <c r="A545" s="362"/>
      <c r="B545" s="363"/>
      <c r="C545" s="363"/>
      <c r="D545" s="363"/>
      <c r="E545" s="363"/>
      <c r="F545" s="13"/>
      <c r="G545" s="13"/>
      <c r="H545" s="13"/>
      <c r="I545" s="521" t="s">
        <v>1061</v>
      </c>
      <c r="J545" s="534"/>
      <c r="K545" s="534"/>
      <c r="L545" s="534"/>
      <c r="M545" s="534"/>
      <c r="N545" s="534"/>
      <c r="O545" s="534"/>
      <c r="P545" s="534"/>
      <c r="Q545" s="534"/>
      <c r="R545" s="534"/>
      <c r="S545" s="534"/>
      <c r="T545" s="534"/>
      <c r="U545" s="366"/>
      <c r="V545" s="365">
        <f>SUM(V543:V544)</f>
        <v>0</v>
      </c>
      <c r="W545" s="354"/>
      <c r="X545" s="524"/>
      <c r="Y545" s="358"/>
      <c r="Z545" s="359"/>
      <c r="AA545" s="13"/>
      <c r="AB545" s="13"/>
      <c r="AC545" s="13"/>
      <c r="AD545" s="13"/>
      <c r="AE545" s="16"/>
    </row>
    <row r="546" spans="1:31" ht="12.75" customHeight="1">
      <c r="A546" s="362"/>
      <c r="B546" s="363"/>
      <c r="C546" s="363"/>
      <c r="D546" s="363"/>
      <c r="E546" s="363"/>
      <c r="F546" s="13"/>
      <c r="G546" s="13"/>
      <c r="H546" s="13"/>
      <c r="I546" s="367"/>
      <c r="J546" s="367"/>
      <c r="K546" s="367"/>
      <c r="L546" s="367"/>
      <c r="M546" s="367"/>
      <c r="N546" s="367"/>
      <c r="O546" s="367"/>
      <c r="P546" s="367"/>
      <c r="Q546" s="367"/>
      <c r="R546" s="535" t="s">
        <v>1062</v>
      </c>
      <c r="S546" s="522"/>
      <c r="T546" s="522"/>
      <c r="U546" s="368"/>
      <c r="V546" s="369">
        <f>IF(P6="Yes",'Bolts and Other'!D359,0)</f>
        <v>0</v>
      </c>
      <c r="W546" s="370"/>
      <c r="X546" s="524"/>
      <c r="Y546" s="358"/>
      <c r="Z546" s="359"/>
      <c r="AA546" s="13"/>
      <c r="AB546" s="13"/>
      <c r="AC546" s="13"/>
      <c r="AD546" s="13"/>
      <c r="AE546" s="16"/>
    </row>
    <row r="547" spans="1:31" ht="12.75" customHeight="1">
      <c r="A547" s="362"/>
      <c r="B547" s="363"/>
      <c r="C547" s="363"/>
      <c r="D547" s="363"/>
      <c r="E547" s="363"/>
      <c r="F547" s="13"/>
      <c r="G547" s="371"/>
      <c r="H547" s="13"/>
      <c r="I547" s="535" t="s">
        <v>1063</v>
      </c>
      <c r="J547" s="522"/>
      <c r="K547" s="522"/>
      <c r="L547" s="522"/>
      <c r="M547" s="522"/>
      <c r="N547" s="522"/>
      <c r="O547" s="522"/>
      <c r="P547" s="522"/>
      <c r="Q547" s="522"/>
      <c r="R547" s="522"/>
      <c r="S547" s="522"/>
      <c r="T547" s="522"/>
      <c r="U547" s="364">
        <v>0.05</v>
      </c>
      <c r="V547" s="372">
        <f>U547*A540</f>
        <v>0</v>
      </c>
      <c r="W547" s="370"/>
      <c r="X547" s="524"/>
      <c r="Y547" s="358"/>
      <c r="Z547" s="359"/>
      <c r="AA547" s="13"/>
      <c r="AB547" s="13"/>
      <c r="AC547" s="13"/>
      <c r="AD547" s="13"/>
      <c r="AE547" s="16"/>
    </row>
    <row r="548" spans="1:31" ht="12.75" customHeight="1">
      <c r="A548" s="362"/>
      <c r="B548" s="363"/>
      <c r="C548" s="363"/>
      <c r="D548" s="363"/>
      <c r="E548" s="363"/>
      <c r="F548" s="13"/>
      <c r="G548" s="371"/>
      <c r="H548" s="13"/>
      <c r="I548" s="373"/>
      <c r="J548" s="373"/>
      <c r="K548" s="373"/>
      <c r="L548" s="373"/>
      <c r="M548" s="373"/>
      <c r="N548" s="373"/>
      <c r="O548" s="373"/>
      <c r="P548" s="373"/>
      <c r="Q548" s="373"/>
      <c r="R548" s="535" t="s">
        <v>1064</v>
      </c>
      <c r="S548" s="522"/>
      <c r="T548" s="522"/>
      <c r="U548" s="364"/>
      <c r="V548" s="374"/>
      <c r="W548" s="370"/>
      <c r="X548" s="524"/>
      <c r="Y548" s="358"/>
      <c r="Z548" s="359"/>
      <c r="AA548" s="13"/>
      <c r="AB548" s="13"/>
      <c r="AC548" s="13"/>
      <c r="AD548" s="13"/>
      <c r="AE548" s="16"/>
    </row>
    <row r="549" spans="1:31" ht="12.75" customHeight="1">
      <c r="A549" s="362"/>
      <c r="B549" s="363"/>
      <c r="C549" s="363"/>
      <c r="D549" s="363"/>
      <c r="E549" s="363"/>
      <c r="F549" s="13"/>
      <c r="G549" s="371"/>
      <c r="H549" s="13"/>
      <c r="I549" s="521" t="s">
        <v>1065</v>
      </c>
      <c r="J549" s="522"/>
      <c r="K549" s="522"/>
      <c r="L549" s="522"/>
      <c r="M549" s="522"/>
      <c r="N549" s="522"/>
      <c r="O549" s="522"/>
      <c r="P549" s="522"/>
      <c r="Q549" s="522"/>
      <c r="R549" s="522"/>
      <c r="S549" s="522"/>
      <c r="T549" s="522"/>
      <c r="U549" s="364"/>
      <c r="V549" s="374">
        <f>SUM(V545:V548)</f>
        <v>0</v>
      </c>
      <c r="W549" s="370"/>
      <c r="X549" s="524"/>
      <c r="Y549" s="358"/>
      <c r="Z549" s="359"/>
      <c r="AA549" s="13"/>
      <c r="AB549" s="13"/>
      <c r="AC549" s="13"/>
      <c r="AD549" s="13"/>
      <c r="AE549" s="16"/>
    </row>
    <row r="550" spans="1:31" ht="12.75" customHeight="1">
      <c r="A550" s="362"/>
      <c r="B550" s="363"/>
      <c r="C550" s="363"/>
      <c r="D550" s="363"/>
      <c r="E550" s="363"/>
      <c r="F550" s="13"/>
      <c r="G550" s="371"/>
      <c r="H550" s="13"/>
      <c r="I550" s="532" t="s">
        <v>1066</v>
      </c>
      <c r="J550" s="522"/>
      <c r="K550" s="522"/>
      <c r="L550" s="522"/>
      <c r="M550" s="522"/>
      <c r="N550" s="522"/>
      <c r="O550" s="522"/>
      <c r="P550" s="522"/>
      <c r="Q550" s="522"/>
      <c r="R550" s="522"/>
      <c r="S550" s="522"/>
      <c r="T550" s="522"/>
      <c r="U550" s="375">
        <v>0</v>
      </c>
      <c r="V550" s="374">
        <f>V549*U550</f>
        <v>0</v>
      </c>
      <c r="W550" s="370"/>
      <c r="X550" s="524"/>
      <c r="Y550" s="358"/>
      <c r="Z550" s="359"/>
      <c r="AA550" s="13"/>
      <c r="AB550" s="13"/>
      <c r="AC550" s="13"/>
      <c r="AD550" s="13"/>
      <c r="AE550" s="16"/>
    </row>
    <row r="551" spans="1:31" ht="12.75" customHeight="1">
      <c r="A551" s="362"/>
      <c r="B551" s="363"/>
      <c r="C551" s="363"/>
      <c r="D551" s="363"/>
      <c r="E551" s="363"/>
      <c r="F551" s="13"/>
      <c r="G551" s="371"/>
      <c r="H551" s="13"/>
      <c r="I551" s="526" t="s">
        <v>1067</v>
      </c>
      <c r="J551" s="522"/>
      <c r="K551" s="522"/>
      <c r="L551" s="522"/>
      <c r="M551" s="522"/>
      <c r="N551" s="522"/>
      <c r="O551" s="522"/>
      <c r="P551" s="522"/>
      <c r="Q551" s="522"/>
      <c r="R551" s="522"/>
      <c r="S551" s="522"/>
      <c r="T551" s="522"/>
      <c r="U551" s="366"/>
      <c r="V551" s="374">
        <f>'Bolts and Other'!B376</f>
        <v>3</v>
      </c>
      <c r="W551" s="376"/>
      <c r="X551" s="524"/>
      <c r="Y551" s="377"/>
      <c r="Z551" s="378"/>
      <c r="AA551" s="13"/>
      <c r="AB551" s="13"/>
      <c r="AC551" s="13"/>
      <c r="AD551" s="13"/>
      <c r="AE551" s="16"/>
    </row>
    <row r="552" spans="1:31" ht="21.75" customHeight="1">
      <c r="A552" s="362"/>
      <c r="B552" s="363"/>
      <c r="C552" s="363"/>
      <c r="D552" s="363"/>
      <c r="E552" s="363"/>
      <c r="F552" s="13"/>
      <c r="G552" s="371"/>
      <c r="H552" s="13"/>
      <c r="I552" s="379"/>
      <c r="J552" s="526" t="s">
        <v>1068</v>
      </c>
      <c r="K552" s="527"/>
      <c r="L552" s="522"/>
      <c r="M552" s="522"/>
      <c r="N552" s="522"/>
      <c r="O552" s="522"/>
      <c r="P552" s="522"/>
      <c r="Q552" s="522"/>
      <c r="R552" s="522"/>
      <c r="S552" s="522"/>
      <c r="T552" s="522"/>
      <c r="U552" s="366"/>
      <c r="V552" s="374">
        <v>0</v>
      </c>
      <c r="W552" s="370"/>
      <c r="X552" s="524"/>
      <c r="Y552" s="380" t="s">
        <v>1069</v>
      </c>
      <c r="Z552" s="381">
        <f>SUMIF(E43:E539,"Aragon",W43:W539)</f>
        <v>0</v>
      </c>
      <c r="AA552" s="382"/>
      <c r="AB552" s="13"/>
      <c r="AC552" s="13"/>
      <c r="AD552" s="13"/>
      <c r="AE552" s="16"/>
    </row>
    <row r="553" spans="1:31" ht="21.75" customHeight="1">
      <c r="A553" s="362"/>
      <c r="B553" s="363"/>
      <c r="C553" s="363"/>
      <c r="D553" s="363"/>
      <c r="E553" s="363"/>
      <c r="F553" s="13"/>
      <c r="G553" s="13"/>
      <c r="H553" s="13"/>
      <c r="I553" s="528" t="s">
        <v>1070</v>
      </c>
      <c r="J553" s="522"/>
      <c r="K553" s="522"/>
      <c r="L553" s="522"/>
      <c r="M553" s="522"/>
      <c r="N553" s="522"/>
      <c r="O553" s="522"/>
      <c r="P553" s="522"/>
      <c r="Q553" s="522"/>
      <c r="R553" s="522"/>
      <c r="S553" s="522"/>
      <c r="T553" s="522"/>
      <c r="U553" s="366"/>
      <c r="V553" s="374">
        <f>SUM(V549:V552)</f>
        <v>3</v>
      </c>
      <c r="W553" s="376"/>
      <c r="X553" s="524"/>
      <c r="Y553" s="380" t="s">
        <v>1071</v>
      </c>
      <c r="Z553" s="381">
        <f>'Bolts and Other'!E370*Z552</f>
        <v>0</v>
      </c>
      <c r="AA553" s="382"/>
      <c r="AB553" s="13"/>
      <c r="AC553" s="13"/>
      <c r="AD553" s="13"/>
      <c r="AE553" s="16"/>
    </row>
    <row r="554" spans="1:31" ht="12.75" customHeight="1">
      <c r="A554" s="362"/>
      <c r="B554" s="363"/>
      <c r="C554" s="363"/>
      <c r="D554" s="363"/>
      <c r="E554" s="363"/>
      <c r="F554" s="13"/>
      <c r="G554" s="13"/>
      <c r="H554" s="13"/>
      <c r="I554" s="526" t="s">
        <v>1072</v>
      </c>
      <c r="J554" s="522"/>
      <c r="K554" s="522"/>
      <c r="L554" s="522"/>
      <c r="M554" s="522"/>
      <c r="N554" s="522"/>
      <c r="O554" s="522"/>
      <c r="P554" s="522"/>
      <c r="Q554" s="522"/>
      <c r="R554" s="522"/>
      <c r="S554" s="522"/>
      <c r="T554" s="522"/>
      <c r="U554" s="366"/>
      <c r="V554" s="374">
        <v>0</v>
      </c>
      <c r="W554" s="376"/>
      <c r="X554" s="524"/>
      <c r="Y554" s="383" t="s">
        <v>1073</v>
      </c>
      <c r="Z554" s="384">
        <f>SUMIF(E41:E539,"Aragon",L41:L539)</f>
        <v>0</v>
      </c>
      <c r="AA554" s="382"/>
      <c r="AB554" s="13"/>
      <c r="AC554" s="13"/>
      <c r="AD554" s="13"/>
      <c r="AE554" s="16"/>
    </row>
    <row r="555" spans="1:31" ht="12.75" customHeight="1">
      <c r="A555" s="362"/>
      <c r="B555" s="363"/>
      <c r="C555" s="363"/>
      <c r="D555" s="363"/>
      <c r="E555" s="363"/>
      <c r="F555" s="13"/>
      <c r="G555" s="13"/>
      <c r="H555" s="13"/>
      <c r="I555" s="527"/>
      <c r="J555" s="522"/>
      <c r="K555" s="522"/>
      <c r="L555" s="522"/>
      <c r="M555" s="522"/>
      <c r="N555" s="522"/>
      <c r="O555" s="522"/>
      <c r="P555" s="522"/>
      <c r="Q555" s="522"/>
      <c r="R555" s="522"/>
      <c r="S555" s="522"/>
      <c r="T555" s="522"/>
      <c r="U555" s="366"/>
      <c r="V555" s="374"/>
      <c r="W555" s="354"/>
      <c r="X555" s="524"/>
      <c r="Y555" s="385" t="s">
        <v>1074</v>
      </c>
      <c r="Z555" s="386">
        <f>SUMIF(E41:E539,"Aragon",V41:V539)</f>
        <v>0</v>
      </c>
      <c r="AA555" s="382"/>
      <c r="AB555" s="13"/>
      <c r="AC555" s="13"/>
      <c r="AD555" s="13"/>
      <c r="AE555" s="16"/>
    </row>
    <row r="556" spans="1:31" ht="21.75" customHeight="1">
      <c r="A556" s="362"/>
      <c r="B556" s="363"/>
      <c r="C556" s="363"/>
      <c r="D556" s="363"/>
      <c r="E556" s="363"/>
      <c r="F556" s="13"/>
      <c r="G556" s="13"/>
      <c r="H556" s="13"/>
      <c r="I556" s="528" t="s">
        <v>1075</v>
      </c>
      <c r="J556" s="522"/>
      <c r="K556" s="522"/>
      <c r="L556" s="522"/>
      <c r="M556" s="522"/>
      <c r="N556" s="522"/>
      <c r="O556" s="522"/>
      <c r="P556" s="522"/>
      <c r="Q556" s="522"/>
      <c r="R556" s="522"/>
      <c r="S556" s="522"/>
      <c r="T556" s="522"/>
      <c r="U556" s="366"/>
      <c r="V556" s="374">
        <f>SUM(V553-V554)</f>
        <v>3</v>
      </c>
      <c r="W556" s="354"/>
      <c r="X556" s="525"/>
      <c r="Y556" s="387" t="s">
        <v>1056</v>
      </c>
      <c r="Z556" s="388">
        <f>SUMIF(E43:E539,"Aragon",Y43:Y539)</f>
        <v>0</v>
      </c>
      <c r="AA556" s="382"/>
      <c r="AB556" s="13"/>
      <c r="AC556" s="13"/>
      <c r="AD556" s="13"/>
      <c r="AE556" s="16"/>
    </row>
    <row r="557" spans="1:31" ht="13.5" hidden="1" customHeight="1">
      <c r="A557" s="362"/>
      <c r="B557" s="363"/>
      <c r="C557" s="363"/>
      <c r="D557" s="363"/>
      <c r="E557" s="36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389"/>
      <c r="Y557" s="390"/>
      <c r="Z557" s="390"/>
      <c r="AA557" s="13"/>
      <c r="AB557" s="13"/>
      <c r="AC557" s="13"/>
      <c r="AD557" s="13"/>
      <c r="AE557" s="16"/>
    </row>
    <row r="558" spans="1:31" ht="12.75" customHeight="1">
      <c r="A558" s="362"/>
      <c r="B558" s="363"/>
      <c r="C558" s="363"/>
      <c r="D558" s="363"/>
      <c r="E558" s="363"/>
      <c r="F558" s="13"/>
      <c r="G558" s="13"/>
      <c r="H558" s="13"/>
      <c r="I558" s="521" t="s">
        <v>1060</v>
      </c>
      <c r="J558" s="522"/>
      <c r="K558" s="522"/>
      <c r="L558" s="522"/>
      <c r="M558" s="522"/>
      <c r="N558" s="522"/>
      <c r="O558" s="522"/>
      <c r="P558" s="522"/>
      <c r="Q558" s="522"/>
      <c r="R558" s="522"/>
      <c r="S558" s="522"/>
      <c r="T558" s="522"/>
      <c r="U558" s="366"/>
      <c r="V558" s="365">
        <f>SUMIF(E43:E539,"Composite X",W43:W539)</f>
        <v>0</v>
      </c>
      <c r="W558" s="370"/>
      <c r="X558" s="523" t="s">
        <v>1076</v>
      </c>
      <c r="Y558" s="391"/>
      <c r="Z558" s="392"/>
      <c r="AA558" s="13"/>
      <c r="AB558" s="13"/>
      <c r="AC558" s="13"/>
      <c r="AD558" s="13"/>
      <c r="AE558" s="16"/>
    </row>
    <row r="559" spans="1:31" ht="12.75" customHeight="1">
      <c r="A559" s="42"/>
      <c r="B559" s="363"/>
      <c r="C559" s="363"/>
      <c r="D559" s="363"/>
      <c r="E559" s="363"/>
      <c r="F559" s="13"/>
      <c r="G559" s="13"/>
      <c r="H559" s="13"/>
      <c r="I559" s="533"/>
      <c r="J559" s="533"/>
      <c r="K559" s="533"/>
      <c r="L559" s="533"/>
      <c r="M559" s="533"/>
      <c r="N559" s="533"/>
      <c r="O559" s="533"/>
      <c r="P559" s="533"/>
      <c r="Q559" s="533"/>
      <c r="R559" s="533"/>
      <c r="S559" s="533"/>
      <c r="T559" s="533"/>
      <c r="U559" s="364"/>
      <c r="V559" s="365"/>
      <c r="W559" s="370"/>
      <c r="X559" s="524"/>
      <c r="Y559" s="358"/>
      <c r="Z559" s="359"/>
      <c r="AA559" s="13"/>
      <c r="AB559" s="13"/>
      <c r="AC559" s="13"/>
      <c r="AD559" s="13"/>
      <c r="AE559" s="16"/>
    </row>
    <row r="560" spans="1:31" ht="12.75" customHeight="1">
      <c r="A560" s="42"/>
      <c r="B560" s="363"/>
      <c r="C560" s="363"/>
      <c r="D560" s="363"/>
      <c r="E560" s="363"/>
      <c r="F560" s="13"/>
      <c r="G560" s="13"/>
      <c r="H560" s="13"/>
      <c r="I560" s="521" t="s">
        <v>1061</v>
      </c>
      <c r="J560" s="534"/>
      <c r="K560" s="534"/>
      <c r="L560" s="534"/>
      <c r="M560" s="534"/>
      <c r="N560" s="534"/>
      <c r="O560" s="534"/>
      <c r="P560" s="534"/>
      <c r="Q560" s="534"/>
      <c r="R560" s="534"/>
      <c r="S560" s="534"/>
      <c r="T560" s="534"/>
      <c r="U560" s="366"/>
      <c r="V560" s="365">
        <f>SUM(V558:V559)</f>
        <v>0</v>
      </c>
      <c r="W560" s="370"/>
      <c r="X560" s="524"/>
      <c r="Y560" s="358"/>
      <c r="Z560" s="359"/>
      <c r="AA560" s="13"/>
      <c r="AB560" s="13"/>
      <c r="AC560" s="13"/>
      <c r="AD560" s="13"/>
      <c r="AE560" s="16"/>
    </row>
    <row r="561" spans="1:31" ht="12.75" customHeight="1">
      <c r="A561" s="42"/>
      <c r="B561" s="13"/>
      <c r="C561" s="13"/>
      <c r="D561" s="13"/>
      <c r="E561" s="13"/>
      <c r="F561" s="13"/>
      <c r="G561" s="13"/>
      <c r="H561" s="13"/>
      <c r="I561" s="367"/>
      <c r="J561" s="367"/>
      <c r="K561" s="367"/>
      <c r="L561" s="367"/>
      <c r="M561" s="367"/>
      <c r="N561" s="367"/>
      <c r="O561" s="367"/>
      <c r="P561" s="367"/>
      <c r="Q561" s="367"/>
      <c r="R561" s="535" t="s">
        <v>1062</v>
      </c>
      <c r="S561" s="536"/>
      <c r="T561" s="536"/>
      <c r="U561" s="368"/>
      <c r="V561" s="374">
        <v>0</v>
      </c>
      <c r="W561" s="354"/>
      <c r="X561" s="524"/>
      <c r="Y561" s="358"/>
      <c r="Z561" s="359"/>
      <c r="AA561" s="13"/>
      <c r="AB561" s="13"/>
      <c r="AC561" s="13"/>
      <c r="AD561" s="13"/>
      <c r="AE561" s="16"/>
    </row>
    <row r="562" spans="1:31" ht="12.75" customHeight="1">
      <c r="A562" s="42"/>
      <c r="B562" s="13"/>
      <c r="C562" s="13"/>
      <c r="D562" s="13"/>
      <c r="E562" s="13"/>
      <c r="F562" s="13"/>
      <c r="G562" s="13"/>
      <c r="H562" s="13"/>
      <c r="I562" s="535" t="s">
        <v>1063</v>
      </c>
      <c r="J562" s="536"/>
      <c r="K562" s="536"/>
      <c r="L562" s="536"/>
      <c r="M562" s="536"/>
      <c r="N562" s="536"/>
      <c r="O562" s="536"/>
      <c r="P562" s="536"/>
      <c r="Q562" s="536"/>
      <c r="R562" s="536"/>
      <c r="S562" s="536"/>
      <c r="T562" s="536"/>
      <c r="U562" s="364">
        <v>0.05</v>
      </c>
      <c r="V562" s="372">
        <v>0</v>
      </c>
      <c r="W562" s="393" t="s">
        <v>36</v>
      </c>
      <c r="X562" s="524"/>
      <c r="Y562" s="358"/>
      <c r="Z562" s="359"/>
      <c r="AA562" s="13"/>
      <c r="AB562" s="13"/>
      <c r="AC562" s="13"/>
      <c r="AD562" s="13"/>
      <c r="AE562" s="16"/>
    </row>
    <row r="563" spans="1:31" ht="12.75" customHeight="1">
      <c r="A563" s="42"/>
      <c r="B563" s="13"/>
      <c r="C563" s="13"/>
      <c r="D563" s="13"/>
      <c r="E563" s="13"/>
      <c r="F563" s="13"/>
      <c r="G563" s="13"/>
      <c r="H563" s="13"/>
      <c r="I563" s="373"/>
      <c r="J563" s="373"/>
      <c r="K563" s="373"/>
      <c r="L563" s="373"/>
      <c r="M563" s="373"/>
      <c r="N563" s="373"/>
      <c r="O563" s="373"/>
      <c r="P563" s="373"/>
      <c r="Q563" s="373"/>
      <c r="R563" s="535" t="s">
        <v>1064</v>
      </c>
      <c r="S563" s="536"/>
      <c r="T563" s="536"/>
      <c r="U563" s="364"/>
      <c r="V563" s="374"/>
      <c r="W563" s="354"/>
      <c r="X563" s="524"/>
      <c r="Y563" s="358"/>
      <c r="Z563" s="359"/>
      <c r="AA563" s="13"/>
      <c r="AB563" s="13"/>
      <c r="AC563" s="13"/>
      <c r="AD563" s="13"/>
      <c r="AE563" s="16"/>
    </row>
    <row r="564" spans="1:31" ht="12.75" customHeight="1">
      <c r="A564" s="42"/>
      <c r="B564" s="13"/>
      <c r="C564" s="13"/>
      <c r="D564" s="13"/>
      <c r="E564" s="13"/>
      <c r="F564" s="13"/>
      <c r="G564" s="13"/>
      <c r="H564" s="13"/>
      <c r="I564" s="521" t="s">
        <v>1065</v>
      </c>
      <c r="J564" s="534"/>
      <c r="K564" s="534"/>
      <c r="L564" s="534"/>
      <c r="M564" s="534"/>
      <c r="N564" s="534"/>
      <c r="O564" s="534"/>
      <c r="P564" s="534"/>
      <c r="Q564" s="534"/>
      <c r="R564" s="534"/>
      <c r="S564" s="534"/>
      <c r="T564" s="534"/>
      <c r="U564" s="364"/>
      <c r="V564" s="374">
        <f>SUM(V560:V563)</f>
        <v>0</v>
      </c>
      <c r="W564" s="354"/>
      <c r="X564" s="524"/>
      <c r="Y564" s="358"/>
      <c r="Z564" s="359"/>
      <c r="AA564" s="13"/>
      <c r="AB564" s="13"/>
      <c r="AC564" s="13"/>
      <c r="AD564" s="13"/>
      <c r="AE564" s="16"/>
    </row>
    <row r="565" spans="1:31" ht="12.75" customHeight="1">
      <c r="A565" s="42"/>
      <c r="B565" s="13"/>
      <c r="C565" s="13"/>
      <c r="D565" s="13"/>
      <c r="E565" s="13"/>
      <c r="F565" s="13"/>
      <c r="G565" s="13"/>
      <c r="H565" s="13"/>
      <c r="I565" s="532" t="s">
        <v>1077</v>
      </c>
      <c r="J565" s="533"/>
      <c r="K565" s="533"/>
      <c r="L565" s="533"/>
      <c r="M565" s="533"/>
      <c r="N565" s="533"/>
      <c r="O565" s="533"/>
      <c r="P565" s="533"/>
      <c r="Q565" s="533"/>
      <c r="R565" s="533"/>
      <c r="S565" s="533"/>
      <c r="T565" s="533"/>
      <c r="U565" s="375">
        <v>0</v>
      </c>
      <c r="V565" s="374">
        <f>V564*U565</f>
        <v>0</v>
      </c>
      <c r="W565" s="354"/>
      <c r="X565" s="524"/>
      <c r="Y565" s="358"/>
      <c r="Z565" s="359"/>
      <c r="AA565" s="13"/>
      <c r="AB565" s="13"/>
      <c r="AC565" s="13"/>
      <c r="AD565" s="13"/>
      <c r="AE565" s="16"/>
    </row>
    <row r="566" spans="1:31" ht="13.5" customHeight="1">
      <c r="A566" s="42"/>
      <c r="B566" s="13"/>
      <c r="C566" s="13"/>
      <c r="D566" s="13"/>
      <c r="E566" s="13"/>
      <c r="F566" s="13"/>
      <c r="G566" s="13"/>
      <c r="H566" s="13"/>
      <c r="I566" s="526" t="s">
        <v>1067</v>
      </c>
      <c r="J566" s="527"/>
      <c r="K566" s="527"/>
      <c r="L566" s="527"/>
      <c r="M566" s="527"/>
      <c r="N566" s="527"/>
      <c r="O566" s="527"/>
      <c r="P566" s="527"/>
      <c r="Q566" s="527"/>
      <c r="R566" s="527"/>
      <c r="S566" s="527"/>
      <c r="T566" s="527"/>
      <c r="U566" s="366"/>
      <c r="V566" s="374">
        <v>0</v>
      </c>
      <c r="W566" s="354"/>
      <c r="X566" s="524"/>
      <c r="Y566" s="377"/>
      <c r="Z566" s="378"/>
      <c r="AA566" s="13"/>
      <c r="AB566" s="13"/>
      <c r="AC566" s="13"/>
      <c r="AD566" s="13"/>
      <c r="AE566" s="16"/>
    </row>
    <row r="567" spans="1:31" ht="21.75" customHeight="1">
      <c r="A567" s="42"/>
      <c r="B567" s="13"/>
      <c r="C567" s="13"/>
      <c r="D567" s="13"/>
      <c r="E567" s="13"/>
      <c r="F567" s="13"/>
      <c r="G567" s="13"/>
      <c r="H567" s="13"/>
      <c r="I567" s="379"/>
      <c r="J567" s="526" t="s">
        <v>1068</v>
      </c>
      <c r="K567" s="527"/>
      <c r="L567" s="527"/>
      <c r="M567" s="527"/>
      <c r="N567" s="527"/>
      <c r="O567" s="527"/>
      <c r="P567" s="527"/>
      <c r="Q567" s="527"/>
      <c r="R567" s="527"/>
      <c r="S567" s="527"/>
      <c r="T567" s="527"/>
      <c r="U567" s="366"/>
      <c r="V567" s="374">
        <v>0</v>
      </c>
      <c r="W567" s="354"/>
      <c r="X567" s="524"/>
      <c r="Y567" s="380" t="s">
        <v>1069</v>
      </c>
      <c r="Z567" s="381">
        <f>SUMIF(E43:E539,"Composite X",W43:W539)</f>
        <v>0</v>
      </c>
      <c r="AA567" s="382"/>
      <c r="AB567" s="13"/>
      <c r="AC567" s="13"/>
      <c r="AD567" s="13"/>
      <c r="AE567" s="16"/>
    </row>
    <row r="568" spans="1:31" ht="21.75" customHeight="1">
      <c r="A568" s="42"/>
      <c r="B568" s="13"/>
      <c r="C568" s="13"/>
      <c r="D568" s="13"/>
      <c r="E568" s="13"/>
      <c r="F568" s="13"/>
      <c r="G568" s="13"/>
      <c r="H568" s="13"/>
      <c r="I568" s="528" t="s">
        <v>1070</v>
      </c>
      <c r="J568" s="529"/>
      <c r="K568" s="529"/>
      <c r="L568" s="529"/>
      <c r="M568" s="529"/>
      <c r="N568" s="529"/>
      <c r="O568" s="529"/>
      <c r="P568" s="529"/>
      <c r="Q568" s="529"/>
      <c r="R568" s="529"/>
      <c r="S568" s="529"/>
      <c r="T568" s="529"/>
      <c r="U568" s="366"/>
      <c r="V568" s="374">
        <f>SUM(V564:V567)</f>
        <v>0</v>
      </c>
      <c r="W568" s="354"/>
      <c r="X568" s="524"/>
      <c r="Y568" s="380" t="s">
        <v>1071</v>
      </c>
      <c r="Z568" s="381">
        <f>Z567*'Bolts and Other'!E370</f>
        <v>0</v>
      </c>
      <c r="AA568" s="382"/>
      <c r="AB568" s="13"/>
      <c r="AC568" s="13"/>
      <c r="AD568" s="13"/>
      <c r="AE568" s="16"/>
    </row>
    <row r="569" spans="1:31" ht="12.75" customHeight="1">
      <c r="A569" s="42"/>
      <c r="B569" s="13"/>
      <c r="C569" s="13"/>
      <c r="D569" s="13"/>
      <c r="E569" s="13"/>
      <c r="F569" s="13"/>
      <c r="G569" s="13"/>
      <c r="H569" s="13"/>
      <c r="I569" s="526" t="s">
        <v>1072</v>
      </c>
      <c r="J569" s="527"/>
      <c r="K569" s="527"/>
      <c r="L569" s="527"/>
      <c r="M569" s="527"/>
      <c r="N569" s="527"/>
      <c r="O569" s="527"/>
      <c r="P569" s="527"/>
      <c r="Q569" s="527"/>
      <c r="R569" s="527"/>
      <c r="S569" s="527"/>
      <c r="T569" s="527"/>
      <c r="U569" s="366"/>
      <c r="V569" s="374">
        <v>0</v>
      </c>
      <c r="W569" s="354"/>
      <c r="X569" s="524"/>
      <c r="Y569" s="383" t="s">
        <v>1073</v>
      </c>
      <c r="Z569" s="384">
        <f>SUMIF(E41:E539,"Composite X",L41:L539)</f>
        <v>0</v>
      </c>
      <c r="AA569" s="382"/>
      <c r="AB569" s="13"/>
      <c r="AC569" s="13"/>
      <c r="AD569" s="13"/>
      <c r="AE569" s="16"/>
    </row>
    <row r="570" spans="1:31" ht="12.75" customHeight="1">
      <c r="A570" s="42"/>
      <c r="B570" s="13"/>
      <c r="C570" s="13"/>
      <c r="D570" s="13"/>
      <c r="E570" s="13"/>
      <c r="F570" s="13"/>
      <c r="G570" s="13"/>
      <c r="H570" s="13"/>
      <c r="I570" s="527"/>
      <c r="J570" s="527"/>
      <c r="K570" s="527"/>
      <c r="L570" s="527"/>
      <c r="M570" s="527"/>
      <c r="N570" s="527"/>
      <c r="O570" s="527"/>
      <c r="P570" s="527"/>
      <c r="Q570" s="527"/>
      <c r="R570" s="527"/>
      <c r="S570" s="527"/>
      <c r="T570" s="527"/>
      <c r="U570" s="366"/>
      <c r="V570" s="374"/>
      <c r="W570" s="354"/>
      <c r="X570" s="524"/>
      <c r="Y570" s="385" t="s">
        <v>1074</v>
      </c>
      <c r="Z570" s="386">
        <f>SUMIF(E41:E539,"Composite X",V41:V539)</f>
        <v>0</v>
      </c>
      <c r="AA570" s="382"/>
      <c r="AB570" s="13"/>
      <c r="AC570" s="13"/>
      <c r="AD570" s="13"/>
      <c r="AE570" s="16"/>
    </row>
    <row r="571" spans="1:31" ht="21.75" customHeight="1">
      <c r="A571" s="42"/>
      <c r="B571" s="13"/>
      <c r="C571" s="13"/>
      <c r="D571" s="13"/>
      <c r="E571" s="13"/>
      <c r="F571" s="13"/>
      <c r="G571" s="13"/>
      <c r="H571" s="13"/>
      <c r="I571" s="528" t="s">
        <v>1075</v>
      </c>
      <c r="J571" s="529"/>
      <c r="K571" s="529"/>
      <c r="L571" s="529"/>
      <c r="M571" s="529"/>
      <c r="N571" s="529"/>
      <c r="O571" s="529"/>
      <c r="P571" s="529"/>
      <c r="Q571" s="529"/>
      <c r="R571" s="529"/>
      <c r="S571" s="529"/>
      <c r="T571" s="529"/>
      <c r="U571" s="366"/>
      <c r="V571" s="374">
        <f>SUM(V568-V569)</f>
        <v>0</v>
      </c>
      <c r="W571" s="354"/>
      <c r="X571" s="525"/>
      <c r="Y571" s="387" t="s">
        <v>1056</v>
      </c>
      <c r="Z571" s="388">
        <f>SUMIF(E43:E539,"Composite X",Y43:Y539)</f>
        <v>0</v>
      </c>
      <c r="AA571" s="382"/>
      <c r="AB571" s="13"/>
      <c r="AC571" s="13"/>
      <c r="AD571" s="13"/>
      <c r="AE571" s="16"/>
    </row>
    <row r="572" spans="1:31" ht="13.5" hidden="1" customHeight="1">
      <c r="A572" s="4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389"/>
      <c r="Y572" s="390"/>
      <c r="Z572" s="390"/>
      <c r="AA572" s="13"/>
      <c r="AB572" s="13"/>
      <c r="AC572" s="13"/>
      <c r="AD572" s="13"/>
      <c r="AE572" s="16"/>
    </row>
    <row r="573" spans="1:31" ht="12.75" customHeight="1">
      <c r="A573" s="42"/>
      <c r="B573" s="13"/>
      <c r="C573" s="13"/>
      <c r="D573" s="13"/>
      <c r="E573" s="13"/>
      <c r="F573" s="13"/>
      <c r="G573" s="13"/>
      <c r="H573" s="13"/>
      <c r="I573" s="521" t="s">
        <v>1065</v>
      </c>
      <c r="J573" s="534"/>
      <c r="K573" s="534"/>
      <c r="L573" s="534"/>
      <c r="M573" s="534"/>
      <c r="N573" s="534"/>
      <c r="O573" s="534"/>
      <c r="P573" s="534"/>
      <c r="Q573" s="534"/>
      <c r="R573" s="534"/>
      <c r="S573" s="534"/>
      <c r="T573" s="534"/>
      <c r="U573" s="364"/>
      <c r="V573" s="374">
        <f>V549+V564</f>
        <v>0</v>
      </c>
      <c r="W573" s="394"/>
      <c r="X573" s="523" t="s">
        <v>1078</v>
      </c>
      <c r="Y573" s="391"/>
      <c r="Z573" s="392"/>
      <c r="AA573" s="13"/>
      <c r="AB573" s="13"/>
      <c r="AC573" s="13"/>
      <c r="AD573" s="13"/>
      <c r="AE573" s="16"/>
    </row>
    <row r="574" spans="1:31" ht="12.75" customHeight="1">
      <c r="A574" s="42"/>
      <c r="B574" s="13"/>
      <c r="C574" s="13"/>
      <c r="D574" s="13"/>
      <c r="E574" s="13"/>
      <c r="F574" s="13"/>
      <c r="G574" s="13"/>
      <c r="H574" s="13"/>
      <c r="I574" s="532" t="s">
        <v>1077</v>
      </c>
      <c r="J574" s="533"/>
      <c r="K574" s="533"/>
      <c r="L574" s="533"/>
      <c r="M574" s="533"/>
      <c r="N574" s="533"/>
      <c r="O574" s="533"/>
      <c r="P574" s="533"/>
      <c r="Q574" s="533"/>
      <c r="R574" s="533"/>
      <c r="S574" s="533"/>
      <c r="T574" s="533"/>
      <c r="U574" s="375">
        <v>0</v>
      </c>
      <c r="V574" s="374">
        <f>V550+V565</f>
        <v>0</v>
      </c>
      <c r="W574" s="354"/>
      <c r="X574" s="524"/>
      <c r="Y574" s="358"/>
      <c r="Z574" s="359"/>
      <c r="AA574" s="13"/>
      <c r="AB574" s="13"/>
      <c r="AC574" s="13"/>
      <c r="AD574" s="13"/>
      <c r="AE574" s="16"/>
    </row>
    <row r="575" spans="1:31" ht="13.5" customHeight="1">
      <c r="A575" s="42"/>
      <c r="B575" s="13"/>
      <c r="C575" s="13"/>
      <c r="D575" s="13"/>
      <c r="E575" s="13"/>
      <c r="F575" s="13"/>
      <c r="G575" s="13"/>
      <c r="H575" s="13"/>
      <c r="I575" s="526" t="s">
        <v>1067</v>
      </c>
      <c r="J575" s="527"/>
      <c r="K575" s="527"/>
      <c r="L575" s="527"/>
      <c r="M575" s="527"/>
      <c r="N575" s="527"/>
      <c r="O575" s="527"/>
      <c r="P575" s="527"/>
      <c r="Q575" s="527"/>
      <c r="R575" s="527"/>
      <c r="S575" s="527"/>
      <c r="T575" s="527"/>
      <c r="U575" s="366"/>
      <c r="V575" s="374">
        <f>V551+V566</f>
        <v>3</v>
      </c>
      <c r="W575" s="354"/>
      <c r="X575" s="524"/>
      <c r="Y575" s="377"/>
      <c r="Z575" s="378"/>
      <c r="AA575" s="13"/>
      <c r="AB575" s="13"/>
      <c r="AC575" s="13"/>
      <c r="AD575" s="13"/>
      <c r="AE575" s="16"/>
    </row>
    <row r="576" spans="1:31" ht="21.75" customHeight="1">
      <c r="A576" s="42"/>
      <c r="B576" s="13"/>
      <c r="C576" s="13"/>
      <c r="D576" s="13"/>
      <c r="E576" s="13"/>
      <c r="F576" s="13"/>
      <c r="G576" s="13"/>
      <c r="H576" s="13"/>
      <c r="I576" s="379"/>
      <c r="J576" s="526" t="s">
        <v>1068</v>
      </c>
      <c r="K576" s="527"/>
      <c r="L576" s="527"/>
      <c r="M576" s="527"/>
      <c r="N576" s="527"/>
      <c r="O576" s="527"/>
      <c r="P576" s="527"/>
      <c r="Q576" s="527"/>
      <c r="R576" s="527"/>
      <c r="S576" s="527"/>
      <c r="T576" s="527"/>
      <c r="U576" s="366"/>
      <c r="V576" s="374">
        <f>V552+V567</f>
        <v>0</v>
      </c>
      <c r="W576" s="354"/>
      <c r="X576" s="524"/>
      <c r="Y576" s="380" t="s">
        <v>1069</v>
      </c>
      <c r="Z576" s="381">
        <f>Z552+Z567</f>
        <v>0</v>
      </c>
      <c r="AA576" s="382"/>
      <c r="AB576" s="13"/>
      <c r="AC576" s="13"/>
      <c r="AD576" s="13"/>
      <c r="AE576" s="16"/>
    </row>
    <row r="577" spans="1:31" ht="21.75" customHeight="1">
      <c r="A577" s="42"/>
      <c r="B577" s="13"/>
      <c r="C577" s="13"/>
      <c r="D577" s="13"/>
      <c r="E577" s="13"/>
      <c r="F577" s="13"/>
      <c r="G577" s="13"/>
      <c r="H577" s="13"/>
      <c r="I577" s="528" t="s">
        <v>1070</v>
      </c>
      <c r="J577" s="529"/>
      <c r="K577" s="529"/>
      <c r="L577" s="529"/>
      <c r="M577" s="529"/>
      <c r="N577" s="529"/>
      <c r="O577" s="529"/>
      <c r="P577" s="529"/>
      <c r="Q577" s="529"/>
      <c r="R577" s="529"/>
      <c r="S577" s="529"/>
      <c r="T577" s="529"/>
      <c r="U577" s="366"/>
      <c r="V577" s="374">
        <f>SUM(V573:V576)</f>
        <v>3</v>
      </c>
      <c r="W577" s="354"/>
      <c r="X577" s="524"/>
      <c r="Y577" s="380" t="s">
        <v>1071</v>
      </c>
      <c r="Z577" s="381">
        <f>Z553+Z568</f>
        <v>0</v>
      </c>
      <c r="AA577" s="382"/>
      <c r="AB577" s="13"/>
      <c r="AC577" s="13"/>
      <c r="AD577" s="13"/>
      <c r="AE577" s="16"/>
    </row>
    <row r="578" spans="1:31" ht="12.75" customHeight="1">
      <c r="A578" s="42"/>
      <c r="B578" s="13"/>
      <c r="C578" s="13"/>
      <c r="D578" s="13"/>
      <c r="E578" s="13"/>
      <c r="F578" s="13"/>
      <c r="G578" s="13"/>
      <c r="H578" s="13"/>
      <c r="I578" s="526" t="s">
        <v>1072</v>
      </c>
      <c r="J578" s="527"/>
      <c r="K578" s="527"/>
      <c r="L578" s="527"/>
      <c r="M578" s="527"/>
      <c r="N578" s="527"/>
      <c r="O578" s="527"/>
      <c r="P578" s="527"/>
      <c r="Q578" s="527"/>
      <c r="R578" s="527"/>
      <c r="S578" s="527"/>
      <c r="T578" s="527"/>
      <c r="U578" s="366"/>
      <c r="V578" s="374">
        <v>0</v>
      </c>
      <c r="W578" s="354"/>
      <c r="X578" s="524"/>
      <c r="Y578" s="383" t="s">
        <v>1073</v>
      </c>
      <c r="Z578" s="384">
        <f>Z554+Z569</f>
        <v>0</v>
      </c>
      <c r="AA578" s="382"/>
      <c r="AB578" s="13"/>
      <c r="AC578" s="13"/>
      <c r="AD578" s="13"/>
      <c r="AE578" s="16"/>
    </row>
    <row r="579" spans="1:31" ht="12.75" customHeight="1">
      <c r="A579" s="42"/>
      <c r="B579" s="13"/>
      <c r="C579" s="13"/>
      <c r="D579" s="13"/>
      <c r="E579" s="13"/>
      <c r="F579" s="13"/>
      <c r="G579" s="13"/>
      <c r="H579" s="13"/>
      <c r="I579" s="527"/>
      <c r="J579" s="527"/>
      <c r="K579" s="527"/>
      <c r="L579" s="527"/>
      <c r="M579" s="527"/>
      <c r="N579" s="527"/>
      <c r="O579" s="527"/>
      <c r="P579" s="527"/>
      <c r="Q579" s="527"/>
      <c r="R579" s="527"/>
      <c r="S579" s="527"/>
      <c r="T579" s="527"/>
      <c r="U579" s="366"/>
      <c r="V579" s="374"/>
      <c r="W579" s="354"/>
      <c r="X579" s="524"/>
      <c r="Y579" s="385" t="s">
        <v>1074</v>
      </c>
      <c r="Z579" s="386">
        <f>Z555+Z570</f>
        <v>0</v>
      </c>
      <c r="AA579" s="382"/>
      <c r="AB579" s="13"/>
      <c r="AC579" s="13"/>
      <c r="AD579" s="13"/>
      <c r="AE579" s="16"/>
    </row>
    <row r="580" spans="1:31" ht="21.75" customHeight="1">
      <c r="A580" s="395"/>
      <c r="B580" s="396"/>
      <c r="C580" s="396"/>
      <c r="D580" s="396"/>
      <c r="E580" s="396"/>
      <c r="F580" s="396"/>
      <c r="G580" s="396"/>
      <c r="H580" s="396"/>
      <c r="I580" s="530" t="s">
        <v>1075</v>
      </c>
      <c r="J580" s="531"/>
      <c r="K580" s="531"/>
      <c r="L580" s="531"/>
      <c r="M580" s="531"/>
      <c r="N580" s="531"/>
      <c r="O580" s="531"/>
      <c r="P580" s="531"/>
      <c r="Q580" s="531"/>
      <c r="R580" s="531"/>
      <c r="S580" s="531"/>
      <c r="T580" s="531"/>
      <c r="U580" s="397"/>
      <c r="V580" s="398">
        <f>SUM(V577-V578)</f>
        <v>3</v>
      </c>
      <c r="W580" s="399"/>
      <c r="X580" s="525"/>
      <c r="Y580" s="387" t="s">
        <v>1056</v>
      </c>
      <c r="Z580" s="388">
        <f>Z556+Z571</f>
        <v>0</v>
      </c>
      <c r="AA580" s="400"/>
      <c r="AB580" s="396"/>
      <c r="AC580" s="396"/>
      <c r="AD580" s="396"/>
      <c r="AE580" s="401"/>
    </row>
  </sheetData>
  <mergeCells count="61">
    <mergeCell ref="C11:G11"/>
    <mergeCell ref="C12:G12"/>
    <mergeCell ref="C10:G10"/>
    <mergeCell ref="W40:X40"/>
    <mergeCell ref="J13:P20"/>
    <mergeCell ref="B27:V38"/>
    <mergeCell ref="C13:G13"/>
    <mergeCell ref="C14:G14"/>
    <mergeCell ref="B18:G18"/>
    <mergeCell ref="C17:G17"/>
    <mergeCell ref="C16:G16"/>
    <mergeCell ref="C15:G15"/>
    <mergeCell ref="X542:X556"/>
    <mergeCell ref="I543:T543"/>
    <mergeCell ref="I549:T549"/>
    <mergeCell ref="I547:T547"/>
    <mergeCell ref="R548:T548"/>
    <mergeCell ref="I554:T554"/>
    <mergeCell ref="I553:T553"/>
    <mergeCell ref="I550:T550"/>
    <mergeCell ref="J552:T552"/>
    <mergeCell ref="I551:T551"/>
    <mergeCell ref="J11:L11"/>
    <mergeCell ref="N11:O11"/>
    <mergeCell ref="I555:T555"/>
    <mergeCell ref="I556:T556"/>
    <mergeCell ref="I542:T542"/>
    <mergeCell ref="I545:T545"/>
    <mergeCell ref="I544:T544"/>
    <mergeCell ref="R546:T546"/>
    <mergeCell ref="B1:U1"/>
    <mergeCell ref="M9:N9"/>
    <mergeCell ref="O9:P9"/>
    <mergeCell ref="P7:P8"/>
    <mergeCell ref="O7:O8"/>
    <mergeCell ref="F2:M2"/>
    <mergeCell ref="I559:T559"/>
    <mergeCell ref="R561:T561"/>
    <mergeCell ref="I562:T562"/>
    <mergeCell ref="R563:T563"/>
    <mergeCell ref="I564:T564"/>
    <mergeCell ref="I560:T560"/>
    <mergeCell ref="I573:T573"/>
    <mergeCell ref="I575:T575"/>
    <mergeCell ref="I570:T570"/>
    <mergeCell ref="I571:T571"/>
    <mergeCell ref="I565:T565"/>
    <mergeCell ref="I566:T566"/>
    <mergeCell ref="J567:T567"/>
    <mergeCell ref="I568:T568"/>
    <mergeCell ref="I569:T569"/>
    <mergeCell ref="Z42:AC42"/>
    <mergeCell ref="I558:T558"/>
    <mergeCell ref="X558:X571"/>
    <mergeCell ref="X573:X580"/>
    <mergeCell ref="J576:T576"/>
    <mergeCell ref="I577:T577"/>
    <mergeCell ref="I578:T578"/>
    <mergeCell ref="I579:T579"/>
    <mergeCell ref="I580:T580"/>
    <mergeCell ref="I574:T574"/>
  </mergeCells>
  <conditionalFormatting sqref="J44:K71 J73:K74 J76:K118 J120:K127 J129:K132 J134:K155 J157:K162 J164:K184 J186:K188 J190:K190 J192:K192 J194:K204 J206:K286 J288:K363 J365:K384 J386:K451 J453:K454 J456:K466 J468:K468 J470:K481 J483:K484 J486:K491 J493:K494 J496:K514 J516:K540 M540:T540 I541">
    <cfRule type="cellIs" dxfId="4" priority="1" stopIfTrue="1" operator="lessThan">
      <formula>0</formula>
    </cfRule>
  </conditionalFormatting>
  <conditionalFormatting sqref="U44:U71 U73:U74 U83:U95 U97:U116 U118 U120:U127 U129:U132 U134 U138:U155 U157:U162 U164 U168:U184 U186:U188 U190 U192 U206 U210 U214 U218 U222 U230:U234 U236:U253 U255 U257 U259 U261:U271 U273:U286 U288 U292 U295:U298 U302 U306:U363 U365 U369:U384 U386 U390 U394 U398 U402:U451 U453 U456:U466 U468 U470:U481 U483:U484 U486:U491 U493:U494 U496:U514 U516:U540 T542:T543 T545 T558 T560">
    <cfRule type="cellIs" dxfId="3" priority="2" stopIfTrue="1" operator="equal">
      <formula>0</formula>
    </cfRule>
  </conditionalFormatting>
  <conditionalFormatting sqref="V548:W548 V563">
    <cfRule type="cellIs" dxfId="2" priority="3" stopIfTrue="1" operator="greaterThan">
      <formula>0</formula>
    </cfRule>
  </conditionalFormatting>
  <pageMargins left="0.69999998807907104" right="0.69999998807907104" top="0.75" bottom="0.75" header="0" footer="0"/>
  <pageSetup paperSize="0" scale="34" orientation="portrait" horizontalDpi="0" verticalDpi="2048"/>
  <headerFooter alignWithMargins="0"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0"/>
  <sheetViews>
    <sheetView showGridLines="0" workbookViewId="0"/>
  </sheetViews>
  <sheetFormatPr baseColWidth="10" defaultRowHeight="15" customHeight="1"/>
  <cols>
    <col min="1" max="1" width="12.625" style="5" customWidth="1"/>
    <col min="2" max="5" width="8.125" style="5" customWidth="1"/>
    <col min="6" max="11" width="8.625" style="5" customWidth="1"/>
    <col min="12" max="12" width="11" style="5" customWidth="1"/>
    <col min="13" max="13" width="7.125" style="5" customWidth="1"/>
    <col min="14" max="14" width="1.5" style="5" customWidth="1"/>
    <col min="15" max="15" width="22.125" style="5" customWidth="1"/>
    <col min="16" max="20" width="8.125" style="5" customWidth="1"/>
    <col min="21" max="256" width="14.375" style="5" customWidth="1"/>
  </cols>
  <sheetData>
    <row r="1" spans="1:27" ht="32.25" customHeight="1">
      <c r="A1" s="402"/>
      <c r="B1" s="566" t="s">
        <v>1080</v>
      </c>
      <c r="C1" s="567"/>
      <c r="D1" s="568"/>
      <c r="E1" s="568"/>
      <c r="F1" s="568"/>
      <c r="G1" s="568"/>
      <c r="H1" s="568"/>
      <c r="I1" s="568"/>
      <c r="J1" s="568"/>
      <c r="K1" s="403"/>
      <c r="L1" s="404"/>
      <c r="M1" s="405"/>
      <c r="N1" s="406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</row>
    <row r="2" spans="1:27" ht="33" customHeight="1">
      <c r="A2" s="408" t="s">
        <v>54</v>
      </c>
      <c r="B2" s="409" t="str">
        <f>Holds!M41</f>
        <v>Red</v>
      </c>
      <c r="C2" s="410" t="str">
        <f>Holds!N41</f>
        <v>Orange</v>
      </c>
      <c r="D2" s="411" t="str">
        <f>Holds!O41</f>
        <v>Yellow</v>
      </c>
      <c r="E2" s="412" t="str">
        <f>Holds!P41</f>
        <v>Green</v>
      </c>
      <c r="F2" s="413" t="str">
        <f>Holds!Q41</f>
        <v>Blue</v>
      </c>
      <c r="G2" s="414" t="str">
        <f>Holds!R41</f>
        <v>Purple</v>
      </c>
      <c r="H2" s="415" t="str">
        <f>Holds!S41</f>
        <v>Hot Pink</v>
      </c>
      <c r="I2" s="416" t="str">
        <f>Holds!T41</f>
        <v>Black</v>
      </c>
      <c r="J2" s="417" t="str">
        <f>Holds!U41</f>
        <v>Other Color</v>
      </c>
      <c r="K2" s="418" t="s">
        <v>1081</v>
      </c>
      <c r="L2" s="419" t="s">
        <v>1082</v>
      </c>
      <c r="M2" s="420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</row>
    <row r="3" spans="1:27" ht="14.25" customHeight="1">
      <c r="A3" s="421" t="s">
        <v>201</v>
      </c>
      <c r="B3" s="422">
        <v>0</v>
      </c>
      <c r="C3" s="423">
        <v>0</v>
      </c>
      <c r="D3" s="423">
        <v>0</v>
      </c>
      <c r="E3" s="423">
        <v>0</v>
      </c>
      <c r="F3" s="423">
        <v>0</v>
      </c>
      <c r="G3" s="423">
        <v>0</v>
      </c>
      <c r="H3" s="423">
        <v>0</v>
      </c>
      <c r="I3" s="423">
        <v>0</v>
      </c>
      <c r="J3" s="424">
        <v>0</v>
      </c>
      <c r="K3" s="425">
        <f t="shared" ref="K3:K13" si="0">SUM(B3:J3)</f>
        <v>0</v>
      </c>
      <c r="L3" s="426">
        <f t="shared" ref="L3:L13" si="1">IFERROR($K3/$K$15,0)</f>
        <v>0</v>
      </c>
      <c r="M3" s="571">
        <f>SUM(L3:L6)</f>
        <v>0</v>
      </c>
      <c r="N3" s="42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</row>
    <row r="4" spans="1:27" ht="14.25" customHeight="1">
      <c r="A4" s="428" t="s">
        <v>106</v>
      </c>
      <c r="B4" s="429">
        <v>0</v>
      </c>
      <c r="C4" s="430">
        <v>0</v>
      </c>
      <c r="D4" s="430">
        <v>0</v>
      </c>
      <c r="E4" s="430">
        <v>0</v>
      </c>
      <c r="F4" s="430">
        <v>0</v>
      </c>
      <c r="G4" s="430">
        <v>0</v>
      </c>
      <c r="H4" s="430">
        <v>0</v>
      </c>
      <c r="I4" s="430">
        <v>0</v>
      </c>
      <c r="J4" s="431">
        <v>0</v>
      </c>
      <c r="K4" s="432">
        <f t="shared" si="0"/>
        <v>0</v>
      </c>
      <c r="L4" s="433">
        <f t="shared" si="1"/>
        <v>0</v>
      </c>
      <c r="M4" s="572"/>
      <c r="N4" s="42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</row>
    <row r="5" spans="1:27" ht="14.25" customHeight="1">
      <c r="A5" s="428" t="s">
        <v>101</v>
      </c>
      <c r="B5" s="429">
        <v>0</v>
      </c>
      <c r="C5" s="430">
        <v>0</v>
      </c>
      <c r="D5" s="430">
        <v>0</v>
      </c>
      <c r="E5" s="430">
        <v>0</v>
      </c>
      <c r="F5" s="430">
        <v>0</v>
      </c>
      <c r="G5" s="430">
        <v>0</v>
      </c>
      <c r="H5" s="430">
        <v>0</v>
      </c>
      <c r="I5" s="430">
        <v>0</v>
      </c>
      <c r="J5" s="431">
        <v>0</v>
      </c>
      <c r="K5" s="432">
        <f t="shared" si="0"/>
        <v>0</v>
      </c>
      <c r="L5" s="433">
        <f t="shared" si="1"/>
        <v>0</v>
      </c>
      <c r="M5" s="572"/>
      <c r="N5" s="42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</row>
    <row r="6" spans="1:27" ht="18" customHeight="1">
      <c r="A6" s="434" t="s">
        <v>92</v>
      </c>
      <c r="B6" s="435">
        <v>0</v>
      </c>
      <c r="C6" s="436">
        <v>0</v>
      </c>
      <c r="D6" s="436">
        <v>0</v>
      </c>
      <c r="E6" s="436">
        <v>0</v>
      </c>
      <c r="F6" s="436">
        <v>0</v>
      </c>
      <c r="G6" s="436">
        <v>0</v>
      </c>
      <c r="H6" s="436">
        <v>0</v>
      </c>
      <c r="I6" s="436">
        <v>0</v>
      </c>
      <c r="J6" s="437">
        <v>0</v>
      </c>
      <c r="K6" s="438">
        <f t="shared" si="0"/>
        <v>0</v>
      </c>
      <c r="L6" s="439">
        <f t="shared" si="1"/>
        <v>0</v>
      </c>
      <c r="M6" s="573"/>
      <c r="N6" s="42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</row>
    <row r="7" spans="1:27" ht="14.25" customHeight="1">
      <c r="A7" s="421" t="s">
        <v>130</v>
      </c>
      <c r="B7" s="422">
        <v>0</v>
      </c>
      <c r="C7" s="423">
        <v>0</v>
      </c>
      <c r="D7" s="423">
        <v>0</v>
      </c>
      <c r="E7" s="423">
        <v>0</v>
      </c>
      <c r="F7" s="423">
        <v>0</v>
      </c>
      <c r="G7" s="423">
        <v>0</v>
      </c>
      <c r="H7" s="423">
        <v>0</v>
      </c>
      <c r="I7" s="423">
        <v>0</v>
      </c>
      <c r="J7" s="424">
        <v>0</v>
      </c>
      <c r="K7" s="425">
        <f t="shared" si="0"/>
        <v>0</v>
      </c>
      <c r="L7" s="426">
        <f t="shared" si="1"/>
        <v>0</v>
      </c>
      <c r="M7" s="571">
        <f>SUM(L7:L12)</f>
        <v>0</v>
      </c>
      <c r="N7" s="42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</row>
    <row r="8" spans="1:27" ht="14.25" customHeight="1">
      <c r="A8" s="428" t="s">
        <v>120</v>
      </c>
      <c r="B8" s="429">
        <v>0</v>
      </c>
      <c r="C8" s="430">
        <v>0</v>
      </c>
      <c r="D8" s="430">
        <v>0</v>
      </c>
      <c r="E8" s="430">
        <v>0</v>
      </c>
      <c r="F8" s="430">
        <v>0</v>
      </c>
      <c r="G8" s="430">
        <v>0</v>
      </c>
      <c r="H8" s="430">
        <v>0</v>
      </c>
      <c r="I8" s="430">
        <v>0</v>
      </c>
      <c r="J8" s="431">
        <v>0</v>
      </c>
      <c r="K8" s="432">
        <f t="shared" si="0"/>
        <v>0</v>
      </c>
      <c r="L8" s="433">
        <f t="shared" si="1"/>
        <v>0</v>
      </c>
      <c r="M8" s="572"/>
      <c r="N8" s="42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</row>
    <row r="9" spans="1:27" ht="14.25" customHeight="1">
      <c r="A9" s="428" t="s">
        <v>408</v>
      </c>
      <c r="B9" s="429">
        <v>0</v>
      </c>
      <c r="C9" s="430">
        <v>0</v>
      </c>
      <c r="D9" s="430">
        <v>0</v>
      </c>
      <c r="E9" s="430">
        <v>0</v>
      </c>
      <c r="F9" s="430">
        <v>0</v>
      </c>
      <c r="G9" s="430">
        <v>0</v>
      </c>
      <c r="H9" s="430">
        <v>0</v>
      </c>
      <c r="I9" s="430">
        <v>0</v>
      </c>
      <c r="J9" s="431">
        <v>0</v>
      </c>
      <c r="K9" s="432">
        <f t="shared" si="0"/>
        <v>0</v>
      </c>
      <c r="L9" s="433">
        <f t="shared" si="1"/>
        <v>0</v>
      </c>
      <c r="M9" s="572"/>
      <c r="N9" s="42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</row>
    <row r="10" spans="1:27" ht="14.25" customHeight="1">
      <c r="A10" s="428" t="s">
        <v>78</v>
      </c>
      <c r="B10" s="429">
        <v>0</v>
      </c>
      <c r="C10" s="430">
        <v>0</v>
      </c>
      <c r="D10" s="430">
        <v>0</v>
      </c>
      <c r="E10" s="430">
        <v>0</v>
      </c>
      <c r="F10" s="430">
        <v>0</v>
      </c>
      <c r="G10" s="430">
        <v>0</v>
      </c>
      <c r="H10" s="430">
        <v>0</v>
      </c>
      <c r="I10" s="430">
        <v>0</v>
      </c>
      <c r="J10" s="431">
        <v>0</v>
      </c>
      <c r="K10" s="432">
        <f t="shared" si="0"/>
        <v>0</v>
      </c>
      <c r="L10" s="433">
        <f t="shared" si="1"/>
        <v>0</v>
      </c>
      <c r="M10" s="572"/>
      <c r="N10" s="42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</row>
    <row r="11" spans="1:27" ht="14.25" customHeight="1">
      <c r="A11" s="428" t="s">
        <v>86</v>
      </c>
      <c r="B11" s="429">
        <v>0</v>
      </c>
      <c r="C11" s="430">
        <v>0</v>
      </c>
      <c r="D11" s="430">
        <v>0</v>
      </c>
      <c r="E11" s="430">
        <v>0</v>
      </c>
      <c r="F11" s="430">
        <v>0</v>
      </c>
      <c r="G11" s="430">
        <v>0</v>
      </c>
      <c r="H11" s="430">
        <v>0</v>
      </c>
      <c r="I11" s="430">
        <v>0</v>
      </c>
      <c r="J11" s="431">
        <v>0</v>
      </c>
      <c r="K11" s="432">
        <f t="shared" si="0"/>
        <v>0</v>
      </c>
      <c r="L11" s="433">
        <f t="shared" si="1"/>
        <v>0</v>
      </c>
      <c r="M11" s="572"/>
      <c r="N11" s="42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</row>
    <row r="12" spans="1:27" ht="15" customHeight="1">
      <c r="A12" s="434" t="s">
        <v>177</v>
      </c>
      <c r="B12" s="435">
        <v>0</v>
      </c>
      <c r="C12" s="436">
        <v>0</v>
      </c>
      <c r="D12" s="436">
        <v>0</v>
      </c>
      <c r="E12" s="436">
        <v>0</v>
      </c>
      <c r="F12" s="436">
        <v>0</v>
      </c>
      <c r="G12" s="436">
        <v>0</v>
      </c>
      <c r="H12" s="436">
        <v>0</v>
      </c>
      <c r="I12" s="436">
        <v>0</v>
      </c>
      <c r="J12" s="437">
        <v>0</v>
      </c>
      <c r="K12" s="438">
        <f t="shared" si="0"/>
        <v>0</v>
      </c>
      <c r="L12" s="439">
        <f t="shared" si="1"/>
        <v>0</v>
      </c>
      <c r="M12" s="573"/>
      <c r="N12" s="42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</row>
    <row r="13" spans="1:27" ht="15" customHeight="1">
      <c r="A13" s="440" t="s">
        <v>158</v>
      </c>
      <c r="B13" s="441">
        <v>0</v>
      </c>
      <c r="C13" s="442">
        <v>0</v>
      </c>
      <c r="D13" s="442">
        <v>0</v>
      </c>
      <c r="E13" s="442">
        <v>0</v>
      </c>
      <c r="F13" s="442">
        <v>0</v>
      </c>
      <c r="G13" s="442">
        <v>0</v>
      </c>
      <c r="H13" s="442">
        <v>0</v>
      </c>
      <c r="I13" s="442">
        <v>0</v>
      </c>
      <c r="J13" s="443">
        <v>0</v>
      </c>
      <c r="K13" s="444">
        <f t="shared" si="0"/>
        <v>0</v>
      </c>
      <c r="L13" s="445">
        <f t="shared" si="1"/>
        <v>0</v>
      </c>
      <c r="M13" s="446">
        <f>L13</f>
        <v>0</v>
      </c>
      <c r="N13" s="42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</row>
    <row r="14" spans="1:27" ht="30" customHeight="1">
      <c r="A14" s="447" t="s">
        <v>1083</v>
      </c>
      <c r="B14" s="448">
        <f t="shared" ref="B14:K14" si="2">SUM(B3:B12)</f>
        <v>0</v>
      </c>
      <c r="C14" s="448">
        <f t="shared" si="2"/>
        <v>0</v>
      </c>
      <c r="D14" s="448">
        <f t="shared" si="2"/>
        <v>0</v>
      </c>
      <c r="E14" s="448">
        <f t="shared" si="2"/>
        <v>0</v>
      </c>
      <c r="F14" s="448">
        <f t="shared" si="2"/>
        <v>0</v>
      </c>
      <c r="G14" s="448">
        <f t="shared" si="2"/>
        <v>0</v>
      </c>
      <c r="H14" s="448">
        <f t="shared" si="2"/>
        <v>0</v>
      </c>
      <c r="I14" s="448">
        <f t="shared" si="2"/>
        <v>0</v>
      </c>
      <c r="J14" s="449">
        <f t="shared" si="2"/>
        <v>0</v>
      </c>
      <c r="K14" s="450">
        <f t="shared" si="2"/>
        <v>0</v>
      </c>
      <c r="L14" s="451" t="s">
        <v>1084</v>
      </c>
      <c r="M14" s="452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</row>
    <row r="15" spans="1:27" ht="15.75" customHeight="1">
      <c r="A15" s="453" t="s">
        <v>1085</v>
      </c>
      <c r="B15" s="454">
        <f t="shared" ref="B15:J15" si="3">IFERROR(B14/$K$14,0)</f>
        <v>0</v>
      </c>
      <c r="C15" s="454">
        <f t="shared" si="3"/>
        <v>0</v>
      </c>
      <c r="D15" s="454">
        <f t="shared" si="3"/>
        <v>0</v>
      </c>
      <c r="E15" s="454">
        <f t="shared" si="3"/>
        <v>0</v>
      </c>
      <c r="F15" s="454">
        <f t="shared" si="3"/>
        <v>0</v>
      </c>
      <c r="G15" s="454">
        <f t="shared" si="3"/>
        <v>0</v>
      </c>
      <c r="H15" s="454">
        <f t="shared" si="3"/>
        <v>0</v>
      </c>
      <c r="I15" s="454">
        <f t="shared" si="3"/>
        <v>0</v>
      </c>
      <c r="J15" s="454">
        <f t="shared" si="3"/>
        <v>0</v>
      </c>
      <c r="K15" s="455">
        <f>SUM(K3:K13)</f>
        <v>0</v>
      </c>
      <c r="L15" s="456" t="s">
        <v>1086</v>
      </c>
      <c r="M15" s="42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</row>
    <row r="16" spans="1:27" ht="12.75" customHeight="1">
      <c r="A16" s="407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58"/>
    </row>
    <row r="17" spans="1:27" ht="12.75" customHeight="1">
      <c r="A17" s="407"/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</row>
    <row r="18" spans="1:27" ht="15" customHeight="1">
      <c r="A18" s="459"/>
      <c r="B18" s="460"/>
      <c r="C18" s="407"/>
      <c r="D18" s="407"/>
      <c r="E18" s="407"/>
      <c r="F18" s="407"/>
      <c r="G18" s="407"/>
      <c r="H18" s="407"/>
      <c r="I18" s="407"/>
      <c r="J18" s="407"/>
      <c r="K18" s="407"/>
      <c r="L18" s="461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</row>
    <row r="19" spans="1:27" ht="15.75" customHeight="1">
      <c r="A19" s="402"/>
      <c r="B19" s="569" t="s">
        <v>1080</v>
      </c>
      <c r="C19" s="567"/>
      <c r="D19" s="568"/>
      <c r="E19" s="568"/>
      <c r="F19" s="568"/>
      <c r="G19" s="568"/>
      <c r="H19" s="568"/>
      <c r="I19" s="568"/>
      <c r="J19" s="568"/>
      <c r="K19" s="403"/>
      <c r="L19" s="404"/>
      <c r="M19" s="405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</row>
    <row r="20" spans="1:27" ht="33" customHeight="1">
      <c r="A20" s="408" t="s">
        <v>54</v>
      </c>
      <c r="B20" s="409" t="str">
        <f t="shared" ref="B20:J20" si="4">B2</f>
        <v>Red</v>
      </c>
      <c r="C20" s="410" t="str">
        <f t="shared" si="4"/>
        <v>Orange</v>
      </c>
      <c r="D20" s="411" t="str">
        <f t="shared" si="4"/>
        <v>Yellow</v>
      </c>
      <c r="E20" s="412" t="str">
        <f t="shared" si="4"/>
        <v>Green</v>
      </c>
      <c r="F20" s="413" t="str">
        <f t="shared" si="4"/>
        <v>Blue</v>
      </c>
      <c r="G20" s="414" t="str">
        <f t="shared" si="4"/>
        <v>Purple</v>
      </c>
      <c r="H20" s="415" t="str">
        <f t="shared" si="4"/>
        <v>Hot Pink</v>
      </c>
      <c r="I20" s="416" t="str">
        <f t="shared" si="4"/>
        <v>Black</v>
      </c>
      <c r="J20" s="417" t="str">
        <f t="shared" si="4"/>
        <v>Other Color</v>
      </c>
      <c r="K20" s="418" t="s">
        <v>1081</v>
      </c>
      <c r="L20" s="419" t="s">
        <v>1082</v>
      </c>
      <c r="M20" s="462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</row>
    <row r="21" spans="1:27" ht="14.25" customHeight="1">
      <c r="A21" s="421" t="s">
        <v>107</v>
      </c>
      <c r="B21" s="422">
        <v>0</v>
      </c>
      <c r="C21" s="423">
        <v>0</v>
      </c>
      <c r="D21" s="423">
        <v>0</v>
      </c>
      <c r="E21" s="423">
        <v>0</v>
      </c>
      <c r="F21" s="423">
        <v>0</v>
      </c>
      <c r="G21" s="423">
        <v>0</v>
      </c>
      <c r="H21" s="423">
        <v>0</v>
      </c>
      <c r="I21" s="423">
        <v>0</v>
      </c>
      <c r="J21" s="424">
        <v>0</v>
      </c>
      <c r="K21" s="425">
        <f>SUM(B21:J21)</f>
        <v>0</v>
      </c>
      <c r="L21" s="426">
        <f>IFERROR($K21/$K$15,0)</f>
        <v>0</v>
      </c>
      <c r="M21" s="570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</row>
    <row r="22" spans="1:27" ht="14.25" customHeight="1">
      <c r="A22" s="428" t="s">
        <v>79</v>
      </c>
      <c r="B22" s="429">
        <v>0</v>
      </c>
      <c r="C22" s="430">
        <v>0</v>
      </c>
      <c r="D22" s="430">
        <v>0</v>
      </c>
      <c r="E22" s="430">
        <v>0</v>
      </c>
      <c r="F22" s="430">
        <v>0</v>
      </c>
      <c r="G22" s="430">
        <v>0</v>
      </c>
      <c r="H22" s="430">
        <v>0</v>
      </c>
      <c r="I22" s="430">
        <v>0</v>
      </c>
      <c r="J22" s="431">
        <v>0</v>
      </c>
      <c r="K22" s="432">
        <f>SUM(B22:J22)</f>
        <v>0</v>
      </c>
      <c r="L22" s="433">
        <f>IFERROR($K22/$K$15,0)</f>
        <v>0</v>
      </c>
      <c r="M22" s="570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</row>
    <row r="23" spans="1:27" ht="15" customHeight="1">
      <c r="A23" s="434" t="s">
        <v>87</v>
      </c>
      <c r="B23" s="435">
        <v>0</v>
      </c>
      <c r="C23" s="436">
        <v>0</v>
      </c>
      <c r="D23" s="436">
        <v>0</v>
      </c>
      <c r="E23" s="436">
        <v>0</v>
      </c>
      <c r="F23" s="436">
        <v>0</v>
      </c>
      <c r="G23" s="436">
        <v>0</v>
      </c>
      <c r="H23" s="436">
        <v>0</v>
      </c>
      <c r="I23" s="436">
        <v>0</v>
      </c>
      <c r="J23" s="437">
        <v>0</v>
      </c>
      <c r="K23" s="438">
        <f>SUM(B23:J23)</f>
        <v>0</v>
      </c>
      <c r="L23" s="439">
        <f>IFERROR($K23/$K$15,0)</f>
        <v>0</v>
      </c>
      <c r="M23" s="570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</row>
    <row r="24" spans="1:27" ht="29.25" customHeight="1">
      <c r="A24" s="447" t="s">
        <v>1083</v>
      </c>
      <c r="B24" s="464">
        <f t="shared" ref="B24:K24" si="5">SUM(B21:B23)</f>
        <v>0</v>
      </c>
      <c r="C24" s="464">
        <f t="shared" si="5"/>
        <v>0</v>
      </c>
      <c r="D24" s="464">
        <f t="shared" si="5"/>
        <v>0</v>
      </c>
      <c r="E24" s="464">
        <f t="shared" si="5"/>
        <v>0</v>
      </c>
      <c r="F24" s="464">
        <f t="shared" si="5"/>
        <v>0</v>
      </c>
      <c r="G24" s="464">
        <f t="shared" si="5"/>
        <v>0</v>
      </c>
      <c r="H24" s="464">
        <f t="shared" si="5"/>
        <v>0</v>
      </c>
      <c r="I24" s="464">
        <f t="shared" si="5"/>
        <v>0</v>
      </c>
      <c r="J24" s="465">
        <f t="shared" si="5"/>
        <v>0</v>
      </c>
      <c r="K24" s="563">
        <f t="shared" si="5"/>
        <v>0</v>
      </c>
      <c r="L24" s="565" t="s">
        <v>1086</v>
      </c>
      <c r="M24" s="463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</row>
    <row r="25" spans="1:27" ht="15.75" customHeight="1">
      <c r="A25" s="453" t="s">
        <v>1085</v>
      </c>
      <c r="B25" s="454">
        <f t="shared" ref="B25:J25" si="6">IFERROR(B24/$K$15,0)</f>
        <v>0</v>
      </c>
      <c r="C25" s="454">
        <f t="shared" si="6"/>
        <v>0</v>
      </c>
      <c r="D25" s="454">
        <f t="shared" si="6"/>
        <v>0</v>
      </c>
      <c r="E25" s="454">
        <f t="shared" si="6"/>
        <v>0</v>
      </c>
      <c r="F25" s="454">
        <f t="shared" si="6"/>
        <v>0</v>
      </c>
      <c r="G25" s="454">
        <f t="shared" si="6"/>
        <v>0</v>
      </c>
      <c r="H25" s="454">
        <f t="shared" si="6"/>
        <v>0</v>
      </c>
      <c r="I25" s="454">
        <f t="shared" si="6"/>
        <v>0</v>
      </c>
      <c r="J25" s="454">
        <f t="shared" si="6"/>
        <v>0</v>
      </c>
      <c r="K25" s="564"/>
      <c r="L25" s="564"/>
      <c r="M25" s="42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</row>
    <row r="26" spans="1:27" ht="15" customHeight="1">
      <c r="A26" s="459"/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66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</row>
    <row r="27" spans="1:27" ht="15" customHeight="1">
      <c r="A27" s="459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61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</row>
    <row r="28" spans="1:27" ht="15" customHeight="1">
      <c r="A28" s="459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61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</row>
    <row r="29" spans="1:27" ht="15" customHeight="1">
      <c r="A29" s="459"/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61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</row>
    <row r="30" spans="1:27" ht="15" customHeight="1">
      <c r="A30" s="459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61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</row>
    <row r="31" spans="1:27" ht="15" customHeight="1">
      <c r="A31" s="459"/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61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</row>
    <row r="32" spans="1:27" ht="15" customHeight="1">
      <c r="A32" s="459"/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61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</row>
    <row r="33" spans="1:27" ht="15" customHeight="1">
      <c r="A33" s="459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61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</row>
    <row r="34" spans="1:27" ht="15" customHeight="1">
      <c r="A34" s="459"/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61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</row>
    <row r="35" spans="1:27" ht="15" customHeight="1">
      <c r="A35" s="459"/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61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</row>
    <row r="36" spans="1:27" ht="15" customHeight="1">
      <c r="A36" s="459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61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</row>
    <row r="37" spans="1:27" ht="15" customHeight="1">
      <c r="A37" s="459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61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</row>
    <row r="38" spans="1:27" ht="15" customHeight="1">
      <c r="A38" s="459"/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61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</row>
    <row r="39" spans="1:27" ht="15" customHeight="1">
      <c r="A39" s="459"/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61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</row>
    <row r="40" spans="1:27" ht="15" customHeight="1">
      <c r="A40" s="459"/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61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</row>
    <row r="41" spans="1:27" ht="15" customHeight="1">
      <c r="A41" s="459"/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61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</row>
    <row r="42" spans="1:27" ht="15" customHeight="1">
      <c r="A42" s="459"/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61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</row>
    <row r="43" spans="1:27" ht="15" customHeight="1">
      <c r="A43" s="459"/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61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</row>
    <row r="44" spans="1:27" ht="15" customHeight="1">
      <c r="A44" s="459"/>
      <c r="B44" s="407"/>
      <c r="C44" s="407"/>
      <c r="D44" s="407"/>
      <c r="E44" s="407"/>
      <c r="F44" s="407"/>
      <c r="G44" s="407"/>
      <c r="H44" s="407"/>
      <c r="I44" s="407"/>
      <c r="J44" s="407"/>
      <c r="K44" s="407"/>
      <c r="L44" s="461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</row>
    <row r="45" spans="1:27" ht="15" customHeight="1">
      <c r="A45" s="459"/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61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</row>
    <row r="46" spans="1:27" ht="15" customHeight="1">
      <c r="A46" s="459"/>
      <c r="B46" s="407"/>
      <c r="C46" s="407"/>
      <c r="D46" s="407"/>
      <c r="E46" s="407"/>
      <c r="F46" s="407"/>
      <c r="G46" s="407"/>
      <c r="H46" s="407"/>
      <c r="I46" s="407"/>
      <c r="J46" s="407"/>
      <c r="K46" s="407"/>
      <c r="L46" s="461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</row>
    <row r="47" spans="1:27" ht="15" customHeight="1">
      <c r="A47" s="459"/>
      <c r="B47" s="407"/>
      <c r="C47" s="407"/>
      <c r="D47" s="407"/>
      <c r="E47" s="407"/>
      <c r="F47" s="407"/>
      <c r="G47" s="407"/>
      <c r="H47" s="407"/>
      <c r="I47" s="407"/>
      <c r="J47" s="407"/>
      <c r="K47" s="407"/>
      <c r="L47" s="461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</row>
    <row r="48" spans="1:27" ht="15" customHeight="1">
      <c r="A48" s="459"/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61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</row>
    <row r="49" spans="1:27" ht="15" customHeight="1">
      <c r="A49" s="459"/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61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</row>
    <row r="50" spans="1:27" ht="15" customHeight="1">
      <c r="A50" s="459"/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61"/>
      <c r="M50" s="407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407"/>
    </row>
    <row r="51" spans="1:27" ht="15" customHeight="1">
      <c r="A51" s="459"/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61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</row>
    <row r="52" spans="1:27" ht="15" customHeight="1">
      <c r="A52" s="459"/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61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</row>
    <row r="53" spans="1:27" ht="15" customHeight="1">
      <c r="A53" s="459"/>
      <c r="B53" s="407"/>
      <c r="C53" s="407"/>
      <c r="D53" s="407"/>
      <c r="E53" s="407"/>
      <c r="F53" s="407"/>
      <c r="G53" s="407"/>
      <c r="H53" s="407"/>
      <c r="I53" s="407"/>
      <c r="J53" s="407"/>
      <c r="K53" s="407"/>
      <c r="L53" s="461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</row>
    <row r="54" spans="1:27" ht="15" customHeight="1">
      <c r="A54" s="459"/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61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</row>
    <row r="55" spans="1:27" ht="15" customHeight="1">
      <c r="A55" s="459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61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</row>
    <row r="56" spans="1:27" ht="15" customHeight="1">
      <c r="A56" s="459"/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61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</row>
    <row r="57" spans="1:27" ht="15" customHeight="1">
      <c r="A57" s="459"/>
      <c r="B57" s="407"/>
      <c r="C57" s="407"/>
      <c r="D57" s="407"/>
      <c r="E57" s="407"/>
      <c r="F57" s="407"/>
      <c r="G57" s="407"/>
      <c r="H57" s="407"/>
      <c r="I57" s="407"/>
      <c r="J57" s="407"/>
      <c r="K57" s="407"/>
      <c r="L57" s="461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</row>
    <row r="58" spans="1:27" ht="15" customHeight="1">
      <c r="A58" s="459"/>
      <c r="B58" s="407"/>
      <c r="C58" s="407"/>
      <c r="D58" s="407"/>
      <c r="E58" s="407"/>
      <c r="F58" s="407"/>
      <c r="G58" s="407"/>
      <c r="H58" s="407"/>
      <c r="I58" s="407"/>
      <c r="J58" s="407"/>
      <c r="K58" s="407"/>
      <c r="L58" s="461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</row>
    <row r="59" spans="1:27" ht="15" customHeight="1">
      <c r="A59" s="459"/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61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</row>
    <row r="60" spans="1:27" ht="15" customHeight="1">
      <c r="A60" s="459"/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61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</row>
    <row r="61" spans="1:27" ht="15" customHeight="1">
      <c r="A61" s="459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61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</row>
    <row r="62" spans="1:27" ht="15" customHeight="1">
      <c r="A62" s="459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61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</row>
    <row r="63" spans="1:27" ht="15" customHeight="1">
      <c r="A63" s="459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61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</row>
    <row r="64" spans="1:27" ht="15" customHeight="1">
      <c r="A64" s="459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61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7"/>
      <c r="AA64" s="407"/>
    </row>
    <row r="65" spans="1:27" ht="15" customHeight="1">
      <c r="A65" s="459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61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</row>
    <row r="66" spans="1:27" ht="15" customHeight="1">
      <c r="A66" s="459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61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</row>
    <row r="67" spans="1:27" ht="15" customHeight="1">
      <c r="A67" s="459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61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</row>
    <row r="68" spans="1:27" ht="15" customHeight="1">
      <c r="A68" s="459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61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</row>
    <row r="69" spans="1:27" ht="15" customHeight="1">
      <c r="A69" s="459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61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</row>
    <row r="70" spans="1:27" ht="15" customHeight="1">
      <c r="A70" s="459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61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</row>
    <row r="71" spans="1:27" ht="15" customHeight="1">
      <c r="A71" s="459"/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61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7"/>
      <c r="Y71" s="407"/>
      <c r="Z71" s="407"/>
      <c r="AA71" s="407"/>
    </row>
    <row r="72" spans="1:27" ht="15" customHeight="1">
      <c r="A72" s="459"/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61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</row>
    <row r="73" spans="1:27" ht="15" customHeight="1">
      <c r="A73" s="459"/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61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</row>
    <row r="74" spans="1:27" ht="15" customHeight="1">
      <c r="A74" s="459"/>
      <c r="B74" s="407"/>
      <c r="C74" s="407"/>
      <c r="D74" s="407"/>
      <c r="E74" s="407"/>
      <c r="F74" s="407"/>
      <c r="G74" s="407"/>
      <c r="H74" s="407"/>
      <c r="I74" s="407"/>
      <c r="J74" s="407"/>
      <c r="K74" s="407"/>
      <c r="L74" s="461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</row>
    <row r="75" spans="1:27" ht="15" customHeight="1">
      <c r="A75" s="459"/>
      <c r="B75" s="407"/>
      <c r="C75" s="407"/>
      <c r="D75" s="407"/>
      <c r="E75" s="407"/>
      <c r="F75" s="407"/>
      <c r="G75" s="407"/>
      <c r="H75" s="407"/>
      <c r="I75" s="407"/>
      <c r="J75" s="407"/>
      <c r="K75" s="407"/>
      <c r="L75" s="461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</row>
    <row r="76" spans="1:27" ht="15" customHeight="1">
      <c r="A76" s="459"/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61"/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</row>
    <row r="77" spans="1:27" ht="15" customHeight="1">
      <c r="A77" s="459"/>
      <c r="B77" s="407"/>
      <c r="C77" s="407"/>
      <c r="D77" s="407"/>
      <c r="E77" s="407"/>
      <c r="F77" s="407"/>
      <c r="G77" s="407"/>
      <c r="H77" s="407"/>
      <c r="I77" s="407"/>
      <c r="J77" s="407"/>
      <c r="K77" s="407"/>
      <c r="L77" s="461"/>
      <c r="M77" s="407"/>
      <c r="N77" s="407"/>
      <c r="O77" s="407"/>
      <c r="P77" s="407"/>
      <c r="Q77" s="407"/>
      <c r="R77" s="407"/>
      <c r="S77" s="407"/>
      <c r="T77" s="407"/>
      <c r="U77" s="407"/>
      <c r="V77" s="407"/>
      <c r="W77" s="407"/>
      <c r="X77" s="407"/>
      <c r="Y77" s="407"/>
      <c r="Z77" s="407"/>
      <c r="AA77" s="407"/>
    </row>
    <row r="78" spans="1:27" ht="15" customHeight="1">
      <c r="A78" s="459"/>
      <c r="B78" s="407"/>
      <c r="C78" s="407"/>
      <c r="D78" s="407"/>
      <c r="E78" s="407"/>
      <c r="F78" s="407"/>
      <c r="G78" s="407"/>
      <c r="H78" s="407"/>
      <c r="I78" s="407"/>
      <c r="J78" s="407"/>
      <c r="K78" s="407"/>
      <c r="L78" s="461"/>
      <c r="M78" s="407"/>
      <c r="N78" s="407"/>
      <c r="O78" s="407"/>
      <c r="P78" s="407"/>
      <c r="Q78" s="407"/>
      <c r="R78" s="407"/>
      <c r="S78" s="407"/>
      <c r="T78" s="407"/>
      <c r="U78" s="407"/>
      <c r="V78" s="407"/>
      <c r="W78" s="407"/>
      <c r="X78" s="407"/>
      <c r="Y78" s="407"/>
      <c r="Z78" s="407"/>
      <c r="AA78" s="407"/>
    </row>
    <row r="79" spans="1:27" ht="15" customHeight="1">
      <c r="A79" s="459"/>
      <c r="B79" s="407"/>
      <c r="C79" s="407"/>
      <c r="D79" s="407"/>
      <c r="E79" s="407"/>
      <c r="F79" s="407"/>
      <c r="G79" s="407"/>
      <c r="H79" s="407"/>
      <c r="I79" s="407"/>
      <c r="J79" s="407"/>
      <c r="K79" s="407"/>
      <c r="L79" s="461"/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</row>
    <row r="80" spans="1:27" ht="15" customHeight="1">
      <c r="A80" s="459"/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61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</row>
    <row r="81" spans="1:27" ht="15" customHeight="1">
      <c r="A81" s="459"/>
      <c r="B81" s="407"/>
      <c r="C81" s="407"/>
      <c r="D81" s="407"/>
      <c r="E81" s="407"/>
      <c r="F81" s="407"/>
      <c r="G81" s="407"/>
      <c r="H81" s="407"/>
      <c r="I81" s="407"/>
      <c r="J81" s="407"/>
      <c r="K81" s="407"/>
      <c r="L81" s="461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</row>
    <row r="82" spans="1:27" ht="15" customHeight="1">
      <c r="A82" s="459"/>
      <c r="B82" s="407"/>
      <c r="C82" s="407"/>
      <c r="D82" s="407"/>
      <c r="E82" s="407"/>
      <c r="F82" s="407"/>
      <c r="G82" s="407"/>
      <c r="H82" s="407"/>
      <c r="I82" s="407"/>
      <c r="J82" s="407"/>
      <c r="K82" s="407"/>
      <c r="L82" s="461"/>
      <c r="M82" s="407"/>
      <c r="N82" s="407"/>
      <c r="O82" s="407"/>
      <c r="P82" s="407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</row>
    <row r="83" spans="1:27" ht="15" customHeight="1">
      <c r="A83" s="459"/>
      <c r="B83" s="407"/>
      <c r="C83" s="407"/>
      <c r="D83" s="407"/>
      <c r="E83" s="407"/>
      <c r="F83" s="407"/>
      <c r="G83" s="407"/>
      <c r="H83" s="407"/>
      <c r="I83" s="407"/>
      <c r="J83" s="407"/>
      <c r="K83" s="407"/>
      <c r="L83" s="461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</row>
    <row r="84" spans="1:27" ht="15" customHeight="1">
      <c r="A84" s="459"/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61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</row>
    <row r="85" spans="1:27" ht="15" customHeight="1">
      <c r="A85" s="459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61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</row>
    <row r="86" spans="1:27" ht="15" customHeight="1">
      <c r="A86" s="459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61"/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</row>
    <row r="87" spans="1:27" ht="15" customHeight="1">
      <c r="A87" s="459"/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61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</row>
    <row r="88" spans="1:27" ht="15" customHeight="1">
      <c r="A88" s="459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61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</row>
    <row r="89" spans="1:27" ht="15" customHeight="1">
      <c r="A89" s="459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61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</row>
    <row r="90" spans="1:27" ht="15" customHeight="1">
      <c r="A90" s="459"/>
      <c r="B90" s="407"/>
      <c r="C90" s="407"/>
      <c r="D90" s="407"/>
      <c r="E90" s="407"/>
      <c r="F90" s="407"/>
      <c r="G90" s="407"/>
      <c r="H90" s="407"/>
      <c r="I90" s="407"/>
      <c r="J90" s="407"/>
      <c r="K90" s="407"/>
      <c r="L90" s="461"/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</row>
    <row r="91" spans="1:27" ht="15" customHeight="1">
      <c r="A91" s="459"/>
      <c r="B91" s="407"/>
      <c r="C91" s="407"/>
      <c r="D91" s="407"/>
      <c r="E91" s="407"/>
      <c r="F91" s="407"/>
      <c r="G91" s="407"/>
      <c r="H91" s="407"/>
      <c r="I91" s="407"/>
      <c r="J91" s="407"/>
      <c r="K91" s="407"/>
      <c r="L91" s="461"/>
      <c r="M91" s="407"/>
      <c r="N91" s="407"/>
      <c r="O91" s="407"/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</row>
    <row r="92" spans="1:27" ht="15" customHeight="1">
      <c r="A92" s="459"/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61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</row>
    <row r="93" spans="1:27" ht="15" customHeight="1">
      <c r="A93" s="459"/>
      <c r="B93" s="407"/>
      <c r="C93" s="407"/>
      <c r="D93" s="407"/>
      <c r="E93" s="407"/>
      <c r="F93" s="407"/>
      <c r="G93" s="407"/>
      <c r="H93" s="407"/>
      <c r="I93" s="407"/>
      <c r="J93" s="407"/>
      <c r="K93" s="407"/>
      <c r="L93" s="461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</row>
    <row r="94" spans="1:27" ht="15" customHeight="1">
      <c r="A94" s="459"/>
      <c r="B94" s="407"/>
      <c r="C94" s="407"/>
      <c r="D94" s="407"/>
      <c r="E94" s="407"/>
      <c r="F94" s="407"/>
      <c r="G94" s="407"/>
      <c r="H94" s="407"/>
      <c r="I94" s="407"/>
      <c r="J94" s="407"/>
      <c r="K94" s="407"/>
      <c r="L94" s="461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</row>
    <row r="95" spans="1:27" ht="15" customHeight="1">
      <c r="A95" s="459"/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61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</row>
    <row r="96" spans="1:27" ht="15" customHeight="1">
      <c r="A96" s="459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61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</row>
    <row r="97" spans="1:27" ht="15" customHeight="1">
      <c r="A97" s="459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61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</row>
    <row r="98" spans="1:27" ht="15" customHeight="1">
      <c r="A98" s="459"/>
      <c r="B98" s="407"/>
      <c r="C98" s="407"/>
      <c r="D98" s="407"/>
      <c r="E98" s="407"/>
      <c r="F98" s="407"/>
      <c r="G98" s="407"/>
      <c r="H98" s="407"/>
      <c r="I98" s="407"/>
      <c r="J98" s="407"/>
      <c r="K98" s="407"/>
      <c r="L98" s="461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</row>
    <row r="99" spans="1:27" ht="15" customHeight="1">
      <c r="A99" s="459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61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</row>
    <row r="100" spans="1:27" ht="15" customHeight="1">
      <c r="A100" s="459"/>
      <c r="B100" s="407"/>
      <c r="C100" s="407"/>
      <c r="D100" s="407"/>
      <c r="E100" s="407"/>
      <c r="F100" s="407"/>
      <c r="G100" s="407"/>
      <c r="H100" s="407"/>
      <c r="I100" s="407"/>
      <c r="J100" s="407"/>
      <c r="K100" s="407"/>
      <c r="L100" s="461"/>
      <c r="M100" s="407"/>
      <c r="N100" s="407"/>
      <c r="O100" s="407"/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07"/>
      <c r="AA100" s="407"/>
    </row>
    <row r="101" spans="1:27" ht="15" customHeight="1">
      <c r="A101" s="459"/>
      <c r="B101" s="407"/>
      <c r="C101" s="407"/>
      <c r="D101" s="407"/>
      <c r="E101" s="407"/>
      <c r="F101" s="407"/>
      <c r="G101" s="407"/>
      <c r="H101" s="407"/>
      <c r="I101" s="407"/>
      <c r="J101" s="407"/>
      <c r="K101" s="407"/>
      <c r="L101" s="461"/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</row>
    <row r="102" spans="1:27" ht="15" customHeight="1">
      <c r="A102" s="459"/>
      <c r="B102" s="407"/>
      <c r="C102" s="407"/>
      <c r="D102" s="407"/>
      <c r="E102" s="407"/>
      <c r="F102" s="407"/>
      <c r="G102" s="407"/>
      <c r="H102" s="407"/>
      <c r="I102" s="407"/>
      <c r="J102" s="407"/>
      <c r="K102" s="407"/>
      <c r="L102" s="461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</row>
    <row r="103" spans="1:27" ht="15" customHeight="1">
      <c r="A103" s="459"/>
      <c r="B103" s="407"/>
      <c r="C103" s="407"/>
      <c r="D103" s="407"/>
      <c r="E103" s="407"/>
      <c r="F103" s="407"/>
      <c r="G103" s="407"/>
      <c r="H103" s="407"/>
      <c r="I103" s="407"/>
      <c r="J103" s="407"/>
      <c r="K103" s="407"/>
      <c r="L103" s="461"/>
      <c r="M103" s="407"/>
      <c r="N103" s="407"/>
      <c r="O103" s="407"/>
      <c r="P103" s="407"/>
      <c r="Q103" s="407"/>
      <c r="R103" s="407"/>
      <c r="S103" s="407"/>
      <c r="T103" s="407"/>
      <c r="U103" s="407"/>
      <c r="V103" s="407"/>
      <c r="W103" s="407"/>
      <c r="X103" s="407"/>
      <c r="Y103" s="407"/>
      <c r="Z103" s="407"/>
      <c r="AA103" s="407"/>
    </row>
    <row r="104" spans="1:27" ht="15" customHeight="1">
      <c r="A104" s="459"/>
      <c r="B104" s="407"/>
      <c r="C104" s="407"/>
      <c r="D104" s="407"/>
      <c r="E104" s="407"/>
      <c r="F104" s="407"/>
      <c r="G104" s="407"/>
      <c r="H104" s="407"/>
      <c r="I104" s="407"/>
      <c r="J104" s="407"/>
      <c r="K104" s="407"/>
      <c r="L104" s="461"/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</row>
    <row r="105" spans="1:27" ht="15" customHeight="1">
      <c r="A105" s="459"/>
      <c r="B105" s="407"/>
      <c r="C105" s="407"/>
      <c r="D105" s="407"/>
      <c r="E105" s="407"/>
      <c r="F105" s="407"/>
      <c r="G105" s="407"/>
      <c r="H105" s="407"/>
      <c r="I105" s="407"/>
      <c r="J105" s="407"/>
      <c r="K105" s="407"/>
      <c r="L105" s="461"/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</row>
    <row r="106" spans="1:27" ht="15" customHeight="1">
      <c r="A106" s="459"/>
      <c r="B106" s="407"/>
      <c r="C106" s="407"/>
      <c r="D106" s="407"/>
      <c r="E106" s="407"/>
      <c r="F106" s="407"/>
      <c r="G106" s="407"/>
      <c r="H106" s="407"/>
      <c r="I106" s="407"/>
      <c r="J106" s="407"/>
      <c r="K106" s="407"/>
      <c r="L106" s="461"/>
      <c r="M106" s="407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</row>
    <row r="107" spans="1:27" ht="15" customHeight="1">
      <c r="A107" s="459"/>
      <c r="B107" s="407"/>
      <c r="C107" s="407"/>
      <c r="D107" s="407"/>
      <c r="E107" s="407"/>
      <c r="F107" s="407"/>
      <c r="G107" s="407"/>
      <c r="H107" s="407"/>
      <c r="I107" s="407"/>
      <c r="J107" s="407"/>
      <c r="K107" s="407"/>
      <c r="L107" s="461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</row>
    <row r="108" spans="1:27" ht="15" customHeight="1">
      <c r="A108" s="459"/>
      <c r="B108" s="407"/>
      <c r="C108" s="407"/>
      <c r="D108" s="407"/>
      <c r="E108" s="407"/>
      <c r="F108" s="407"/>
      <c r="G108" s="407"/>
      <c r="H108" s="407"/>
      <c r="I108" s="407"/>
      <c r="J108" s="407"/>
      <c r="K108" s="407"/>
      <c r="L108" s="461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</row>
    <row r="109" spans="1:27" ht="15" customHeight="1">
      <c r="A109" s="459"/>
      <c r="B109" s="407"/>
      <c r="C109" s="407"/>
      <c r="D109" s="407"/>
      <c r="E109" s="407"/>
      <c r="F109" s="407"/>
      <c r="G109" s="407"/>
      <c r="H109" s="407"/>
      <c r="I109" s="407"/>
      <c r="J109" s="407"/>
      <c r="K109" s="407"/>
      <c r="L109" s="461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</row>
    <row r="110" spans="1:27" ht="15" customHeight="1">
      <c r="A110" s="459"/>
      <c r="B110" s="407"/>
      <c r="C110" s="407"/>
      <c r="D110" s="407"/>
      <c r="E110" s="407"/>
      <c r="F110" s="407"/>
      <c r="G110" s="407"/>
      <c r="H110" s="407"/>
      <c r="I110" s="407"/>
      <c r="J110" s="407"/>
      <c r="K110" s="407"/>
      <c r="L110" s="461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</row>
    <row r="111" spans="1:27" ht="15" customHeight="1">
      <c r="A111" s="459"/>
      <c r="B111" s="407"/>
      <c r="C111" s="407"/>
      <c r="D111" s="407"/>
      <c r="E111" s="407"/>
      <c r="F111" s="407"/>
      <c r="G111" s="407"/>
      <c r="H111" s="407"/>
      <c r="I111" s="407"/>
      <c r="J111" s="407"/>
      <c r="K111" s="407"/>
      <c r="L111" s="461"/>
      <c r="M111" s="407"/>
      <c r="N111" s="407"/>
      <c r="O111" s="407"/>
      <c r="P111" s="407"/>
      <c r="Q111" s="407"/>
      <c r="R111" s="407"/>
      <c r="S111" s="407"/>
      <c r="T111" s="407"/>
      <c r="U111" s="407"/>
      <c r="V111" s="407"/>
      <c r="W111" s="407"/>
      <c r="X111" s="407"/>
      <c r="Y111" s="407"/>
      <c r="Z111" s="407"/>
      <c r="AA111" s="407"/>
    </row>
    <row r="112" spans="1:27" ht="15" customHeight="1">
      <c r="A112" s="459"/>
      <c r="B112" s="407"/>
      <c r="C112" s="407"/>
      <c r="D112" s="407"/>
      <c r="E112" s="407"/>
      <c r="F112" s="407"/>
      <c r="G112" s="407"/>
      <c r="H112" s="407"/>
      <c r="I112" s="407"/>
      <c r="J112" s="407"/>
      <c r="K112" s="407"/>
      <c r="L112" s="461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</row>
    <row r="113" spans="1:27" ht="15" customHeight="1">
      <c r="A113" s="459"/>
      <c r="B113" s="407"/>
      <c r="C113" s="407"/>
      <c r="D113" s="407"/>
      <c r="E113" s="407"/>
      <c r="F113" s="407"/>
      <c r="G113" s="407"/>
      <c r="H113" s="407"/>
      <c r="I113" s="407"/>
      <c r="J113" s="407"/>
      <c r="K113" s="407"/>
      <c r="L113" s="461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</row>
    <row r="114" spans="1:27" ht="15" customHeight="1">
      <c r="A114" s="459"/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61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</row>
    <row r="115" spans="1:27" ht="15" customHeight="1">
      <c r="A115" s="459"/>
      <c r="B115" s="407"/>
      <c r="C115" s="407"/>
      <c r="D115" s="407"/>
      <c r="E115" s="407"/>
      <c r="F115" s="407"/>
      <c r="G115" s="407"/>
      <c r="H115" s="407"/>
      <c r="I115" s="407"/>
      <c r="J115" s="407"/>
      <c r="K115" s="407"/>
      <c r="L115" s="461"/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</row>
    <row r="116" spans="1:27" ht="15" customHeight="1">
      <c r="A116" s="459"/>
      <c r="B116" s="407"/>
      <c r="C116" s="407"/>
      <c r="D116" s="407"/>
      <c r="E116" s="407"/>
      <c r="F116" s="407"/>
      <c r="G116" s="407"/>
      <c r="H116" s="407"/>
      <c r="I116" s="407"/>
      <c r="J116" s="407"/>
      <c r="K116" s="407"/>
      <c r="L116" s="461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</row>
    <row r="117" spans="1:27" ht="15" customHeight="1">
      <c r="A117" s="459"/>
      <c r="B117" s="407"/>
      <c r="C117" s="407"/>
      <c r="D117" s="407"/>
      <c r="E117" s="407"/>
      <c r="F117" s="407"/>
      <c r="G117" s="407"/>
      <c r="H117" s="407"/>
      <c r="I117" s="407"/>
      <c r="J117" s="407"/>
      <c r="K117" s="407"/>
      <c r="L117" s="461"/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</row>
    <row r="118" spans="1:27" ht="15" customHeight="1">
      <c r="A118" s="459"/>
      <c r="B118" s="407"/>
      <c r="C118" s="407"/>
      <c r="D118" s="407"/>
      <c r="E118" s="407"/>
      <c r="F118" s="407"/>
      <c r="G118" s="407"/>
      <c r="H118" s="407"/>
      <c r="I118" s="407"/>
      <c r="J118" s="407"/>
      <c r="K118" s="407"/>
      <c r="L118" s="461"/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407"/>
      <c r="AA118" s="407"/>
    </row>
    <row r="119" spans="1:27" ht="15" customHeight="1">
      <c r="A119" s="459"/>
      <c r="B119" s="407"/>
      <c r="C119" s="407"/>
      <c r="D119" s="407"/>
      <c r="E119" s="407"/>
      <c r="F119" s="407"/>
      <c r="G119" s="407"/>
      <c r="H119" s="407"/>
      <c r="I119" s="407"/>
      <c r="J119" s="407"/>
      <c r="K119" s="407"/>
      <c r="L119" s="461"/>
      <c r="M119" s="407"/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  <c r="AA119" s="407"/>
    </row>
    <row r="120" spans="1:27" ht="15" customHeight="1">
      <c r="A120" s="459"/>
      <c r="B120" s="407"/>
      <c r="C120" s="407"/>
      <c r="D120" s="407"/>
      <c r="E120" s="407"/>
      <c r="F120" s="407"/>
      <c r="G120" s="407"/>
      <c r="H120" s="407"/>
      <c r="I120" s="407"/>
      <c r="J120" s="407"/>
      <c r="K120" s="407"/>
      <c r="L120" s="461"/>
      <c r="M120" s="407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</row>
    <row r="121" spans="1:27" ht="15" customHeight="1">
      <c r="A121" s="459"/>
      <c r="B121" s="407"/>
      <c r="C121" s="407"/>
      <c r="D121" s="407"/>
      <c r="E121" s="407"/>
      <c r="F121" s="407"/>
      <c r="G121" s="407"/>
      <c r="H121" s="407"/>
      <c r="I121" s="407"/>
      <c r="J121" s="407"/>
      <c r="K121" s="407"/>
      <c r="L121" s="461"/>
      <c r="M121" s="407"/>
      <c r="N121" s="407"/>
      <c r="O121" s="407"/>
      <c r="P121" s="407"/>
      <c r="Q121" s="407"/>
      <c r="R121" s="407"/>
      <c r="S121" s="407"/>
      <c r="T121" s="407"/>
      <c r="U121" s="407"/>
      <c r="V121" s="407"/>
      <c r="W121" s="407"/>
      <c r="X121" s="407"/>
      <c r="Y121" s="407"/>
      <c r="Z121" s="407"/>
      <c r="AA121" s="407"/>
    </row>
    <row r="122" spans="1:27" ht="15" customHeight="1">
      <c r="A122" s="459"/>
      <c r="B122" s="407"/>
      <c r="C122" s="407"/>
      <c r="D122" s="407"/>
      <c r="E122" s="407"/>
      <c r="F122" s="407"/>
      <c r="G122" s="407"/>
      <c r="H122" s="407"/>
      <c r="I122" s="407"/>
      <c r="J122" s="407"/>
      <c r="K122" s="407"/>
      <c r="L122" s="461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  <c r="AA122" s="407"/>
    </row>
    <row r="123" spans="1:27" ht="15" customHeight="1">
      <c r="A123" s="459"/>
      <c r="B123" s="407"/>
      <c r="C123" s="407"/>
      <c r="D123" s="407"/>
      <c r="E123" s="407"/>
      <c r="F123" s="407"/>
      <c r="G123" s="407"/>
      <c r="H123" s="407"/>
      <c r="I123" s="407"/>
      <c r="J123" s="407"/>
      <c r="K123" s="407"/>
      <c r="L123" s="461"/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407"/>
      <c r="AA123" s="407"/>
    </row>
    <row r="124" spans="1:27" ht="15" customHeight="1">
      <c r="A124" s="459"/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61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</row>
    <row r="125" spans="1:27" ht="15" customHeight="1">
      <c r="A125" s="459"/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L125" s="461"/>
      <c r="M125" s="407"/>
      <c r="N125" s="407"/>
      <c r="O125" s="407"/>
      <c r="P125" s="407"/>
      <c r="Q125" s="407"/>
      <c r="R125" s="407"/>
      <c r="S125" s="407"/>
      <c r="T125" s="407"/>
      <c r="U125" s="407"/>
      <c r="V125" s="407"/>
      <c r="W125" s="407"/>
      <c r="X125" s="407"/>
      <c r="Y125" s="407"/>
      <c r="Z125" s="407"/>
      <c r="AA125" s="407"/>
    </row>
    <row r="126" spans="1:27" ht="15" customHeight="1">
      <c r="A126" s="459"/>
      <c r="B126" s="407"/>
      <c r="C126" s="407"/>
      <c r="D126" s="407"/>
      <c r="E126" s="407"/>
      <c r="F126" s="407"/>
      <c r="G126" s="407"/>
      <c r="H126" s="407"/>
      <c r="I126" s="407"/>
      <c r="J126" s="407"/>
      <c r="K126" s="407"/>
      <c r="L126" s="461"/>
      <c r="M126" s="407"/>
      <c r="N126" s="407"/>
      <c r="O126" s="407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</row>
    <row r="127" spans="1:27" ht="15" customHeight="1">
      <c r="A127" s="459"/>
      <c r="B127" s="407"/>
      <c r="C127" s="407"/>
      <c r="D127" s="407"/>
      <c r="E127" s="407"/>
      <c r="F127" s="407"/>
      <c r="G127" s="407"/>
      <c r="H127" s="407"/>
      <c r="I127" s="407"/>
      <c r="J127" s="407"/>
      <c r="K127" s="407"/>
      <c r="L127" s="461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</row>
    <row r="128" spans="1:27" ht="15" customHeight="1">
      <c r="A128" s="459"/>
      <c r="B128" s="407"/>
      <c r="C128" s="407"/>
      <c r="D128" s="407"/>
      <c r="E128" s="407"/>
      <c r="F128" s="407"/>
      <c r="G128" s="407"/>
      <c r="H128" s="407"/>
      <c r="I128" s="407"/>
      <c r="J128" s="407"/>
      <c r="K128" s="407"/>
      <c r="L128" s="461"/>
      <c r="M128" s="407"/>
      <c r="N128" s="407"/>
      <c r="O128" s="407"/>
      <c r="P128" s="407"/>
      <c r="Q128" s="407"/>
      <c r="R128" s="407"/>
      <c r="S128" s="407"/>
      <c r="T128" s="407"/>
      <c r="U128" s="407"/>
      <c r="V128" s="407"/>
      <c r="W128" s="407"/>
      <c r="X128" s="407"/>
      <c r="Y128" s="407"/>
      <c r="Z128" s="407"/>
      <c r="AA128" s="407"/>
    </row>
    <row r="129" spans="1:27" ht="15" customHeight="1">
      <c r="A129" s="459"/>
      <c r="B129" s="407"/>
      <c r="C129" s="407"/>
      <c r="D129" s="407"/>
      <c r="E129" s="407"/>
      <c r="F129" s="407"/>
      <c r="G129" s="407"/>
      <c r="H129" s="407"/>
      <c r="I129" s="407"/>
      <c r="J129" s="407"/>
      <c r="K129" s="407"/>
      <c r="L129" s="461"/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</row>
    <row r="130" spans="1:27" ht="15" customHeight="1">
      <c r="A130" s="459"/>
      <c r="B130" s="407"/>
      <c r="C130" s="407"/>
      <c r="D130" s="407"/>
      <c r="E130" s="407"/>
      <c r="F130" s="407"/>
      <c r="G130" s="407"/>
      <c r="H130" s="407"/>
      <c r="I130" s="407"/>
      <c r="J130" s="407"/>
      <c r="K130" s="407"/>
      <c r="L130" s="461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</row>
    <row r="131" spans="1:27" ht="15" customHeight="1">
      <c r="A131" s="459"/>
      <c r="B131" s="407"/>
      <c r="C131" s="407"/>
      <c r="D131" s="407"/>
      <c r="E131" s="407"/>
      <c r="F131" s="407"/>
      <c r="G131" s="407"/>
      <c r="H131" s="407"/>
      <c r="I131" s="407"/>
      <c r="J131" s="407"/>
      <c r="K131" s="407"/>
      <c r="L131" s="461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</row>
    <row r="132" spans="1:27" ht="15" customHeight="1">
      <c r="A132" s="459"/>
      <c r="B132" s="407"/>
      <c r="C132" s="407"/>
      <c r="D132" s="407"/>
      <c r="E132" s="407"/>
      <c r="F132" s="407"/>
      <c r="G132" s="407"/>
      <c r="H132" s="407"/>
      <c r="I132" s="407"/>
      <c r="J132" s="407"/>
      <c r="K132" s="407"/>
      <c r="L132" s="461"/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  <c r="AA132" s="407"/>
    </row>
    <row r="133" spans="1:27" ht="15" customHeight="1">
      <c r="A133" s="459"/>
      <c r="B133" s="407"/>
      <c r="C133" s="407"/>
      <c r="D133" s="407"/>
      <c r="E133" s="407"/>
      <c r="F133" s="407"/>
      <c r="G133" s="407"/>
      <c r="H133" s="407"/>
      <c r="I133" s="407"/>
      <c r="J133" s="407"/>
      <c r="K133" s="407"/>
      <c r="L133" s="461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</row>
    <row r="134" spans="1:27" ht="15" customHeight="1">
      <c r="A134" s="459"/>
      <c r="B134" s="407"/>
      <c r="C134" s="407"/>
      <c r="D134" s="407"/>
      <c r="E134" s="407"/>
      <c r="F134" s="407"/>
      <c r="G134" s="407"/>
      <c r="H134" s="407"/>
      <c r="I134" s="407"/>
      <c r="J134" s="407"/>
      <c r="K134" s="407"/>
      <c r="L134" s="461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</row>
    <row r="135" spans="1:27" ht="15" customHeight="1">
      <c r="A135" s="459"/>
      <c r="B135" s="407"/>
      <c r="C135" s="407"/>
      <c r="D135" s="407"/>
      <c r="E135" s="407"/>
      <c r="F135" s="407"/>
      <c r="G135" s="407"/>
      <c r="H135" s="407"/>
      <c r="I135" s="407"/>
      <c r="J135" s="407"/>
      <c r="K135" s="407"/>
      <c r="L135" s="461"/>
      <c r="M135" s="407"/>
      <c r="N135" s="407"/>
      <c r="O135" s="407"/>
      <c r="P135" s="407"/>
      <c r="Q135" s="407"/>
      <c r="R135" s="407"/>
      <c r="S135" s="407"/>
      <c r="T135" s="407"/>
      <c r="U135" s="407"/>
      <c r="V135" s="407"/>
      <c r="W135" s="407"/>
      <c r="X135" s="407"/>
      <c r="Y135" s="407"/>
      <c r="Z135" s="407"/>
      <c r="AA135" s="407"/>
    </row>
    <row r="136" spans="1:27" ht="15" customHeight="1">
      <c r="A136" s="459"/>
      <c r="B136" s="407"/>
      <c r="C136" s="407"/>
      <c r="D136" s="407"/>
      <c r="E136" s="407"/>
      <c r="F136" s="407"/>
      <c r="G136" s="407"/>
      <c r="H136" s="407"/>
      <c r="I136" s="407"/>
      <c r="J136" s="407"/>
      <c r="K136" s="407"/>
      <c r="L136" s="461"/>
      <c r="M136" s="407"/>
      <c r="N136" s="407"/>
      <c r="O136" s="407"/>
      <c r="P136" s="407"/>
      <c r="Q136" s="407"/>
      <c r="R136" s="407"/>
      <c r="S136" s="407"/>
      <c r="T136" s="407"/>
      <c r="U136" s="407"/>
      <c r="V136" s="407"/>
      <c r="W136" s="407"/>
      <c r="X136" s="407"/>
      <c r="Y136" s="407"/>
      <c r="Z136" s="407"/>
      <c r="AA136" s="407"/>
    </row>
    <row r="137" spans="1:27" ht="15" customHeight="1">
      <c r="A137" s="459"/>
      <c r="B137" s="407"/>
      <c r="C137" s="407"/>
      <c r="D137" s="407"/>
      <c r="E137" s="407"/>
      <c r="F137" s="407"/>
      <c r="G137" s="407"/>
      <c r="H137" s="407"/>
      <c r="I137" s="407"/>
      <c r="J137" s="407"/>
      <c r="K137" s="407"/>
      <c r="L137" s="461"/>
      <c r="M137" s="407"/>
      <c r="N137" s="407"/>
      <c r="O137" s="407"/>
      <c r="P137" s="407"/>
      <c r="Q137" s="407"/>
      <c r="R137" s="407"/>
      <c r="S137" s="407"/>
      <c r="T137" s="407"/>
      <c r="U137" s="407"/>
      <c r="V137" s="407"/>
      <c r="W137" s="407"/>
      <c r="X137" s="407"/>
      <c r="Y137" s="407"/>
      <c r="Z137" s="407"/>
      <c r="AA137" s="407"/>
    </row>
    <row r="138" spans="1:27" ht="15" customHeight="1">
      <c r="A138" s="459"/>
      <c r="B138" s="407"/>
      <c r="C138" s="407"/>
      <c r="D138" s="407"/>
      <c r="E138" s="407"/>
      <c r="F138" s="407"/>
      <c r="G138" s="407"/>
      <c r="H138" s="407"/>
      <c r="I138" s="407"/>
      <c r="J138" s="407"/>
      <c r="K138" s="407"/>
      <c r="L138" s="461"/>
      <c r="M138" s="407"/>
      <c r="N138" s="407"/>
      <c r="O138" s="407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407"/>
      <c r="AA138" s="407"/>
    </row>
    <row r="139" spans="1:27" ht="15" customHeight="1">
      <c r="A139" s="459"/>
      <c r="B139" s="407"/>
      <c r="C139" s="407"/>
      <c r="D139" s="407"/>
      <c r="E139" s="407"/>
      <c r="F139" s="407"/>
      <c r="G139" s="407"/>
      <c r="H139" s="407"/>
      <c r="I139" s="407"/>
      <c r="J139" s="407"/>
      <c r="K139" s="407"/>
      <c r="L139" s="461"/>
      <c r="M139" s="407"/>
      <c r="N139" s="407"/>
      <c r="O139" s="407"/>
      <c r="P139" s="407"/>
      <c r="Q139" s="407"/>
      <c r="R139" s="407"/>
      <c r="S139" s="407"/>
      <c r="T139" s="407"/>
      <c r="U139" s="407"/>
      <c r="V139" s="407"/>
      <c r="W139" s="407"/>
      <c r="X139" s="407"/>
      <c r="Y139" s="407"/>
      <c r="Z139" s="407"/>
      <c r="AA139" s="407"/>
    </row>
    <row r="140" spans="1:27" ht="15" customHeight="1">
      <c r="A140" s="459"/>
      <c r="B140" s="407"/>
      <c r="C140" s="407"/>
      <c r="D140" s="407"/>
      <c r="E140" s="407"/>
      <c r="F140" s="407"/>
      <c r="G140" s="407"/>
      <c r="H140" s="407"/>
      <c r="I140" s="407"/>
      <c r="J140" s="407"/>
      <c r="K140" s="407"/>
      <c r="L140" s="461"/>
      <c r="M140" s="407"/>
      <c r="N140" s="407"/>
      <c r="O140" s="407"/>
      <c r="P140" s="407"/>
      <c r="Q140" s="407"/>
      <c r="R140" s="407"/>
      <c r="S140" s="407"/>
      <c r="T140" s="407"/>
      <c r="U140" s="407"/>
      <c r="V140" s="407"/>
      <c r="W140" s="407"/>
      <c r="X140" s="407"/>
      <c r="Y140" s="407"/>
      <c r="Z140" s="407"/>
      <c r="AA140" s="407"/>
    </row>
    <row r="141" spans="1:27" ht="15" customHeight="1">
      <c r="A141" s="459"/>
      <c r="B141" s="407"/>
      <c r="C141" s="407"/>
      <c r="D141" s="407"/>
      <c r="E141" s="407"/>
      <c r="F141" s="407"/>
      <c r="G141" s="407"/>
      <c r="H141" s="407"/>
      <c r="I141" s="407"/>
      <c r="J141" s="407"/>
      <c r="K141" s="407"/>
      <c r="L141" s="461"/>
      <c r="M141" s="407"/>
      <c r="N141" s="407"/>
      <c r="O141" s="407"/>
      <c r="P141" s="407"/>
      <c r="Q141" s="407"/>
      <c r="R141" s="407"/>
      <c r="S141" s="407"/>
      <c r="T141" s="407"/>
      <c r="U141" s="407"/>
      <c r="V141" s="407"/>
      <c r="W141" s="407"/>
      <c r="X141" s="407"/>
      <c r="Y141" s="407"/>
      <c r="Z141" s="407"/>
      <c r="AA141" s="407"/>
    </row>
    <row r="142" spans="1:27" ht="15" customHeight="1">
      <c r="A142" s="459"/>
      <c r="B142" s="407"/>
      <c r="C142" s="407"/>
      <c r="D142" s="407"/>
      <c r="E142" s="407"/>
      <c r="F142" s="407"/>
      <c r="G142" s="407"/>
      <c r="H142" s="407"/>
      <c r="I142" s="407"/>
      <c r="J142" s="407"/>
      <c r="K142" s="407"/>
      <c r="L142" s="461"/>
      <c r="M142" s="407"/>
      <c r="N142" s="407"/>
      <c r="O142" s="407"/>
      <c r="P142" s="407"/>
      <c r="Q142" s="407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</row>
    <row r="143" spans="1:27" ht="15" customHeight="1">
      <c r="A143" s="459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61"/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7"/>
      <c r="AA143" s="407"/>
    </row>
    <row r="144" spans="1:27" ht="15" customHeight="1">
      <c r="A144" s="459"/>
      <c r="B144" s="407"/>
      <c r="C144" s="407"/>
      <c r="D144" s="407"/>
      <c r="E144" s="407"/>
      <c r="F144" s="407"/>
      <c r="G144" s="407"/>
      <c r="H144" s="407"/>
      <c r="I144" s="407"/>
      <c r="J144" s="407"/>
      <c r="K144" s="407"/>
      <c r="L144" s="461"/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</row>
    <row r="145" spans="1:27" ht="15" customHeight="1">
      <c r="A145" s="459"/>
      <c r="B145" s="407"/>
      <c r="C145" s="407"/>
      <c r="D145" s="407"/>
      <c r="E145" s="407"/>
      <c r="F145" s="407"/>
      <c r="G145" s="407"/>
      <c r="H145" s="407"/>
      <c r="I145" s="407"/>
      <c r="J145" s="407"/>
      <c r="K145" s="407"/>
      <c r="L145" s="461"/>
      <c r="M145" s="407"/>
      <c r="N145" s="407"/>
      <c r="O145" s="407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</row>
    <row r="146" spans="1:27" ht="15" customHeight="1">
      <c r="A146" s="459"/>
      <c r="B146" s="407"/>
      <c r="C146" s="407"/>
      <c r="D146" s="407"/>
      <c r="E146" s="407"/>
      <c r="F146" s="407"/>
      <c r="G146" s="407"/>
      <c r="H146" s="407"/>
      <c r="I146" s="407"/>
      <c r="J146" s="407"/>
      <c r="K146" s="407"/>
      <c r="L146" s="461"/>
      <c r="M146" s="407"/>
      <c r="N146" s="407"/>
      <c r="O146" s="407"/>
      <c r="P146" s="407"/>
      <c r="Q146" s="407"/>
      <c r="R146" s="407"/>
      <c r="S146" s="407"/>
      <c r="T146" s="407"/>
      <c r="U146" s="407"/>
      <c r="V146" s="407"/>
      <c r="W146" s="407"/>
      <c r="X146" s="407"/>
      <c r="Y146" s="407"/>
      <c r="Z146" s="407"/>
      <c r="AA146" s="407"/>
    </row>
    <row r="147" spans="1:27" ht="15" customHeight="1">
      <c r="A147" s="459"/>
      <c r="B147" s="407"/>
      <c r="C147" s="407"/>
      <c r="D147" s="407"/>
      <c r="E147" s="407"/>
      <c r="F147" s="407"/>
      <c r="G147" s="407"/>
      <c r="H147" s="407"/>
      <c r="I147" s="407"/>
      <c r="J147" s="407"/>
      <c r="K147" s="407"/>
      <c r="L147" s="461"/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</row>
    <row r="148" spans="1:27" ht="15" customHeight="1">
      <c r="A148" s="459"/>
      <c r="B148" s="407"/>
      <c r="C148" s="407"/>
      <c r="D148" s="407"/>
      <c r="E148" s="407"/>
      <c r="F148" s="407"/>
      <c r="G148" s="407"/>
      <c r="H148" s="407"/>
      <c r="I148" s="407"/>
      <c r="J148" s="407"/>
      <c r="K148" s="407"/>
      <c r="L148" s="461"/>
      <c r="M148" s="407"/>
      <c r="N148" s="407"/>
      <c r="O148" s="407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</row>
    <row r="149" spans="1:27" ht="15" customHeight="1">
      <c r="A149" s="459"/>
      <c r="B149" s="407"/>
      <c r="C149" s="407"/>
      <c r="D149" s="407"/>
      <c r="E149" s="407"/>
      <c r="F149" s="407"/>
      <c r="G149" s="407"/>
      <c r="H149" s="407"/>
      <c r="I149" s="407"/>
      <c r="J149" s="407"/>
      <c r="K149" s="407"/>
      <c r="L149" s="461"/>
      <c r="M149" s="407"/>
      <c r="N149" s="407"/>
      <c r="O149" s="407"/>
      <c r="P149" s="407"/>
      <c r="Q149" s="407"/>
      <c r="R149" s="407"/>
      <c r="S149" s="407"/>
      <c r="T149" s="407"/>
      <c r="U149" s="407"/>
      <c r="V149" s="407"/>
      <c r="W149" s="407"/>
      <c r="X149" s="407"/>
      <c r="Y149" s="407"/>
      <c r="Z149" s="407"/>
      <c r="AA149" s="407"/>
    </row>
    <row r="150" spans="1:27" ht="15" customHeight="1">
      <c r="A150" s="459"/>
      <c r="B150" s="407"/>
      <c r="C150" s="407"/>
      <c r="D150" s="407"/>
      <c r="E150" s="407"/>
      <c r="F150" s="407"/>
      <c r="G150" s="407"/>
      <c r="H150" s="407"/>
      <c r="I150" s="407"/>
      <c r="J150" s="407"/>
      <c r="K150" s="407"/>
      <c r="L150" s="461"/>
      <c r="M150" s="407"/>
      <c r="N150" s="407"/>
      <c r="O150" s="407"/>
      <c r="P150" s="407"/>
      <c r="Q150" s="407"/>
      <c r="R150" s="407"/>
      <c r="S150" s="407"/>
      <c r="T150" s="407"/>
      <c r="U150" s="407"/>
      <c r="V150" s="407"/>
      <c r="W150" s="407"/>
      <c r="X150" s="407"/>
      <c r="Y150" s="407"/>
      <c r="Z150" s="407"/>
      <c r="AA150" s="407"/>
    </row>
    <row r="151" spans="1:27" ht="15" customHeight="1">
      <c r="A151" s="459"/>
      <c r="B151" s="407"/>
      <c r="C151" s="407"/>
      <c r="D151" s="407"/>
      <c r="E151" s="407"/>
      <c r="F151" s="407"/>
      <c r="G151" s="407"/>
      <c r="H151" s="407"/>
      <c r="I151" s="407"/>
      <c r="J151" s="407"/>
      <c r="K151" s="407"/>
      <c r="L151" s="461"/>
      <c r="M151" s="407"/>
      <c r="N151" s="407"/>
      <c r="O151" s="407"/>
      <c r="P151" s="407"/>
      <c r="Q151" s="407"/>
      <c r="R151" s="407"/>
      <c r="S151" s="407"/>
      <c r="T151" s="407"/>
      <c r="U151" s="407"/>
      <c r="V151" s="407"/>
      <c r="W151" s="407"/>
      <c r="X151" s="407"/>
      <c r="Y151" s="407"/>
      <c r="Z151" s="407"/>
      <c r="AA151" s="407"/>
    </row>
    <row r="152" spans="1:27" ht="15" customHeight="1">
      <c r="A152" s="459"/>
      <c r="B152" s="407"/>
      <c r="C152" s="407"/>
      <c r="D152" s="407"/>
      <c r="E152" s="407"/>
      <c r="F152" s="407"/>
      <c r="G152" s="407"/>
      <c r="H152" s="407"/>
      <c r="I152" s="407"/>
      <c r="J152" s="407"/>
      <c r="K152" s="407"/>
      <c r="L152" s="461"/>
      <c r="M152" s="407"/>
      <c r="N152" s="407"/>
      <c r="O152" s="407"/>
      <c r="P152" s="407"/>
      <c r="Q152" s="407"/>
      <c r="R152" s="407"/>
      <c r="S152" s="407"/>
      <c r="T152" s="407"/>
      <c r="U152" s="407"/>
      <c r="V152" s="407"/>
      <c r="W152" s="407"/>
      <c r="X152" s="407"/>
      <c r="Y152" s="407"/>
      <c r="Z152" s="407"/>
      <c r="AA152" s="407"/>
    </row>
    <row r="153" spans="1:27" ht="15" customHeight="1">
      <c r="A153" s="459"/>
      <c r="B153" s="407"/>
      <c r="C153" s="407"/>
      <c r="D153" s="407"/>
      <c r="E153" s="407"/>
      <c r="F153" s="407"/>
      <c r="G153" s="407"/>
      <c r="H153" s="407"/>
      <c r="I153" s="407"/>
      <c r="J153" s="407"/>
      <c r="K153" s="407"/>
      <c r="L153" s="461"/>
      <c r="M153" s="407"/>
      <c r="N153" s="407"/>
      <c r="O153" s="407"/>
      <c r="P153" s="407"/>
      <c r="Q153" s="407"/>
      <c r="R153" s="407"/>
      <c r="S153" s="407"/>
      <c r="T153" s="407"/>
      <c r="U153" s="407"/>
      <c r="V153" s="407"/>
      <c r="W153" s="407"/>
      <c r="X153" s="407"/>
      <c r="Y153" s="407"/>
      <c r="Z153" s="407"/>
      <c r="AA153" s="407"/>
    </row>
    <row r="154" spans="1:27" ht="15" customHeight="1">
      <c r="A154" s="459"/>
      <c r="B154" s="407"/>
      <c r="C154" s="407"/>
      <c r="D154" s="407"/>
      <c r="E154" s="407"/>
      <c r="F154" s="407"/>
      <c r="G154" s="407"/>
      <c r="H154" s="407"/>
      <c r="I154" s="407"/>
      <c r="J154" s="407"/>
      <c r="K154" s="407"/>
      <c r="L154" s="461"/>
      <c r="M154" s="407"/>
      <c r="N154" s="407"/>
      <c r="O154" s="407"/>
      <c r="P154" s="407"/>
      <c r="Q154" s="407"/>
      <c r="R154" s="407"/>
      <c r="S154" s="407"/>
      <c r="T154" s="407"/>
      <c r="U154" s="407"/>
      <c r="V154" s="407"/>
      <c r="W154" s="407"/>
      <c r="X154" s="407"/>
      <c r="Y154" s="407"/>
      <c r="Z154" s="407"/>
      <c r="AA154" s="407"/>
    </row>
    <row r="155" spans="1:27" ht="15" customHeight="1">
      <c r="A155" s="459"/>
      <c r="B155" s="407"/>
      <c r="C155" s="407"/>
      <c r="D155" s="407"/>
      <c r="E155" s="407"/>
      <c r="F155" s="407"/>
      <c r="G155" s="407"/>
      <c r="H155" s="407"/>
      <c r="I155" s="407"/>
      <c r="J155" s="407"/>
      <c r="K155" s="407"/>
      <c r="L155" s="461"/>
      <c r="M155" s="407"/>
      <c r="N155" s="407"/>
      <c r="O155" s="407"/>
      <c r="P155" s="407"/>
      <c r="Q155" s="407"/>
      <c r="R155" s="407"/>
      <c r="S155" s="407"/>
      <c r="T155" s="407"/>
      <c r="U155" s="407"/>
      <c r="V155" s="407"/>
      <c r="W155" s="407"/>
      <c r="X155" s="407"/>
      <c r="Y155" s="407"/>
      <c r="Z155" s="407"/>
      <c r="AA155" s="407"/>
    </row>
    <row r="156" spans="1:27" ht="15" customHeight="1">
      <c r="A156" s="459"/>
      <c r="B156" s="407"/>
      <c r="C156" s="407"/>
      <c r="D156" s="407"/>
      <c r="E156" s="407"/>
      <c r="F156" s="407"/>
      <c r="G156" s="407"/>
      <c r="H156" s="407"/>
      <c r="I156" s="407"/>
      <c r="J156" s="407"/>
      <c r="K156" s="407"/>
      <c r="L156" s="461"/>
      <c r="M156" s="407"/>
      <c r="N156" s="407"/>
      <c r="O156" s="407"/>
      <c r="P156" s="407"/>
      <c r="Q156" s="407"/>
      <c r="R156" s="407"/>
      <c r="S156" s="407"/>
      <c r="T156" s="407"/>
      <c r="U156" s="407"/>
      <c r="V156" s="407"/>
      <c r="W156" s="407"/>
      <c r="X156" s="407"/>
      <c r="Y156" s="407"/>
      <c r="Z156" s="407"/>
      <c r="AA156" s="407"/>
    </row>
    <row r="157" spans="1:27" ht="15" customHeight="1">
      <c r="A157" s="459"/>
      <c r="B157" s="407"/>
      <c r="C157" s="407"/>
      <c r="D157" s="407"/>
      <c r="E157" s="407"/>
      <c r="F157" s="407"/>
      <c r="G157" s="407"/>
      <c r="H157" s="407"/>
      <c r="I157" s="407"/>
      <c r="J157" s="407"/>
      <c r="K157" s="407"/>
      <c r="L157" s="461"/>
      <c r="M157" s="407"/>
      <c r="N157" s="407"/>
      <c r="O157" s="407"/>
      <c r="P157" s="407"/>
      <c r="Q157" s="407"/>
      <c r="R157" s="407"/>
      <c r="S157" s="407"/>
      <c r="T157" s="407"/>
      <c r="U157" s="407"/>
      <c r="V157" s="407"/>
      <c r="W157" s="407"/>
      <c r="X157" s="407"/>
      <c r="Y157" s="407"/>
      <c r="Z157" s="407"/>
      <c r="AA157" s="407"/>
    </row>
    <row r="158" spans="1:27" ht="15" customHeight="1">
      <c r="A158" s="459"/>
      <c r="B158" s="407"/>
      <c r="C158" s="407"/>
      <c r="D158" s="407"/>
      <c r="E158" s="407"/>
      <c r="F158" s="407"/>
      <c r="G158" s="407"/>
      <c r="H158" s="407"/>
      <c r="I158" s="407"/>
      <c r="J158" s="407"/>
      <c r="K158" s="407"/>
      <c r="L158" s="461"/>
      <c r="M158" s="407"/>
      <c r="N158" s="407"/>
      <c r="O158" s="407"/>
      <c r="P158" s="407"/>
      <c r="Q158" s="407"/>
      <c r="R158" s="407"/>
      <c r="S158" s="407"/>
      <c r="T158" s="407"/>
      <c r="U158" s="407"/>
      <c r="V158" s="407"/>
      <c r="W158" s="407"/>
      <c r="X158" s="407"/>
      <c r="Y158" s="407"/>
      <c r="Z158" s="407"/>
      <c r="AA158" s="407"/>
    </row>
    <row r="159" spans="1:27" ht="15" customHeight="1">
      <c r="A159" s="459"/>
      <c r="B159" s="407"/>
      <c r="C159" s="407"/>
      <c r="D159" s="407"/>
      <c r="E159" s="407"/>
      <c r="F159" s="407"/>
      <c r="G159" s="407"/>
      <c r="H159" s="407"/>
      <c r="I159" s="407"/>
      <c r="J159" s="407"/>
      <c r="K159" s="407"/>
      <c r="L159" s="461"/>
      <c r="M159" s="407"/>
      <c r="N159" s="407"/>
      <c r="O159" s="407"/>
      <c r="P159" s="407"/>
      <c r="Q159" s="407"/>
      <c r="R159" s="407"/>
      <c r="S159" s="407"/>
      <c r="T159" s="407"/>
      <c r="U159" s="407"/>
      <c r="V159" s="407"/>
      <c r="W159" s="407"/>
      <c r="X159" s="407"/>
      <c r="Y159" s="407"/>
      <c r="Z159" s="407"/>
      <c r="AA159" s="407"/>
    </row>
    <row r="160" spans="1:27" ht="15" customHeight="1">
      <c r="A160" s="459"/>
      <c r="B160" s="407"/>
      <c r="C160" s="407"/>
      <c r="D160" s="407"/>
      <c r="E160" s="407"/>
      <c r="F160" s="407"/>
      <c r="G160" s="407"/>
      <c r="H160" s="407"/>
      <c r="I160" s="407"/>
      <c r="J160" s="407"/>
      <c r="K160" s="407"/>
      <c r="L160" s="461"/>
      <c r="M160" s="407"/>
      <c r="N160" s="407"/>
      <c r="O160" s="407"/>
      <c r="P160" s="407"/>
      <c r="Q160" s="407"/>
      <c r="R160" s="407"/>
      <c r="S160" s="407"/>
      <c r="T160" s="407"/>
      <c r="U160" s="407"/>
      <c r="V160" s="407"/>
      <c r="W160" s="407"/>
      <c r="X160" s="407"/>
      <c r="Y160" s="407"/>
      <c r="Z160" s="407"/>
      <c r="AA160" s="407"/>
    </row>
    <row r="161" spans="1:27" ht="15" customHeight="1">
      <c r="A161" s="459"/>
      <c r="B161" s="407"/>
      <c r="C161" s="407"/>
      <c r="D161" s="407"/>
      <c r="E161" s="407"/>
      <c r="F161" s="407"/>
      <c r="G161" s="407"/>
      <c r="H161" s="407"/>
      <c r="I161" s="407"/>
      <c r="J161" s="407"/>
      <c r="K161" s="407"/>
      <c r="L161" s="461"/>
      <c r="M161" s="407"/>
      <c r="N161" s="407"/>
      <c r="O161" s="407"/>
      <c r="P161" s="407"/>
      <c r="Q161" s="407"/>
      <c r="R161" s="407"/>
      <c r="S161" s="407"/>
      <c r="T161" s="407"/>
      <c r="U161" s="407"/>
      <c r="V161" s="407"/>
      <c r="W161" s="407"/>
      <c r="X161" s="407"/>
      <c r="Y161" s="407"/>
      <c r="Z161" s="407"/>
      <c r="AA161" s="407"/>
    </row>
    <row r="162" spans="1:27" ht="15" customHeight="1">
      <c r="A162" s="459"/>
      <c r="B162" s="407"/>
      <c r="C162" s="407"/>
      <c r="D162" s="407"/>
      <c r="E162" s="407"/>
      <c r="F162" s="407"/>
      <c r="G162" s="407"/>
      <c r="H162" s="407"/>
      <c r="I162" s="407"/>
      <c r="J162" s="407"/>
      <c r="K162" s="407"/>
      <c r="L162" s="461"/>
      <c r="M162" s="407"/>
      <c r="N162" s="407"/>
      <c r="O162" s="407"/>
      <c r="P162" s="407"/>
      <c r="Q162" s="407"/>
      <c r="R162" s="407"/>
      <c r="S162" s="407"/>
      <c r="T162" s="407"/>
      <c r="U162" s="407"/>
      <c r="V162" s="407"/>
      <c r="W162" s="407"/>
      <c r="X162" s="407"/>
      <c r="Y162" s="407"/>
      <c r="Z162" s="407"/>
      <c r="AA162" s="407"/>
    </row>
    <row r="163" spans="1:27" ht="15" customHeight="1">
      <c r="A163" s="459"/>
      <c r="B163" s="407"/>
      <c r="C163" s="407"/>
      <c r="D163" s="407"/>
      <c r="E163" s="407"/>
      <c r="F163" s="407"/>
      <c r="G163" s="407"/>
      <c r="H163" s="407"/>
      <c r="I163" s="407"/>
      <c r="J163" s="407"/>
      <c r="K163" s="407"/>
      <c r="L163" s="461"/>
      <c r="M163" s="407"/>
      <c r="N163" s="407"/>
      <c r="O163" s="407"/>
      <c r="P163" s="407"/>
      <c r="Q163" s="407"/>
      <c r="R163" s="407"/>
      <c r="S163" s="407"/>
      <c r="T163" s="407"/>
      <c r="U163" s="407"/>
      <c r="V163" s="407"/>
      <c r="W163" s="407"/>
      <c r="X163" s="407"/>
      <c r="Y163" s="407"/>
      <c r="Z163" s="407"/>
      <c r="AA163" s="407"/>
    </row>
    <row r="164" spans="1:27" ht="15" customHeight="1">
      <c r="A164" s="459"/>
      <c r="B164" s="407"/>
      <c r="C164" s="407"/>
      <c r="D164" s="407"/>
      <c r="E164" s="407"/>
      <c r="F164" s="407"/>
      <c r="G164" s="407"/>
      <c r="H164" s="407"/>
      <c r="I164" s="407"/>
      <c r="J164" s="407"/>
      <c r="K164" s="407"/>
      <c r="L164" s="461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  <c r="AA164" s="407"/>
    </row>
    <row r="165" spans="1:27" ht="15" customHeight="1">
      <c r="A165" s="459"/>
      <c r="B165" s="407"/>
      <c r="C165" s="407"/>
      <c r="D165" s="407"/>
      <c r="E165" s="407"/>
      <c r="F165" s="407"/>
      <c r="G165" s="407"/>
      <c r="H165" s="407"/>
      <c r="I165" s="407"/>
      <c r="J165" s="407"/>
      <c r="K165" s="407"/>
      <c r="L165" s="461"/>
      <c r="M165" s="407"/>
      <c r="N165" s="407"/>
      <c r="O165" s="407"/>
      <c r="P165" s="407"/>
      <c r="Q165" s="407"/>
      <c r="R165" s="407"/>
      <c r="S165" s="407"/>
      <c r="T165" s="407"/>
      <c r="U165" s="407"/>
      <c r="V165" s="407"/>
      <c r="W165" s="407"/>
      <c r="X165" s="407"/>
      <c r="Y165" s="407"/>
      <c r="Z165" s="407"/>
      <c r="AA165" s="407"/>
    </row>
    <row r="166" spans="1:27" ht="15" customHeight="1">
      <c r="A166" s="459"/>
      <c r="B166" s="407"/>
      <c r="C166" s="407"/>
      <c r="D166" s="407"/>
      <c r="E166" s="407"/>
      <c r="F166" s="407"/>
      <c r="G166" s="407"/>
      <c r="H166" s="407"/>
      <c r="I166" s="407"/>
      <c r="J166" s="407"/>
      <c r="K166" s="407"/>
      <c r="L166" s="461"/>
      <c r="M166" s="407"/>
      <c r="N166" s="407"/>
      <c r="O166" s="407"/>
      <c r="P166" s="407"/>
      <c r="Q166" s="407"/>
      <c r="R166" s="407"/>
      <c r="S166" s="407"/>
      <c r="T166" s="407"/>
      <c r="U166" s="407"/>
      <c r="V166" s="407"/>
      <c r="W166" s="407"/>
      <c r="X166" s="407"/>
      <c r="Y166" s="407"/>
      <c r="Z166" s="407"/>
      <c r="AA166" s="407"/>
    </row>
    <row r="167" spans="1:27" ht="15" customHeight="1">
      <c r="A167" s="459"/>
      <c r="B167" s="407"/>
      <c r="C167" s="407"/>
      <c r="D167" s="407"/>
      <c r="E167" s="407"/>
      <c r="F167" s="407"/>
      <c r="G167" s="407"/>
      <c r="H167" s="407"/>
      <c r="I167" s="407"/>
      <c r="J167" s="407"/>
      <c r="K167" s="407"/>
      <c r="L167" s="461"/>
      <c r="M167" s="407"/>
      <c r="N167" s="407"/>
      <c r="O167" s="407"/>
      <c r="P167" s="407"/>
      <c r="Q167" s="407"/>
      <c r="R167" s="407"/>
      <c r="S167" s="407"/>
      <c r="T167" s="407"/>
      <c r="U167" s="407"/>
      <c r="V167" s="407"/>
      <c r="W167" s="407"/>
      <c r="X167" s="407"/>
      <c r="Y167" s="407"/>
      <c r="Z167" s="407"/>
      <c r="AA167" s="407"/>
    </row>
    <row r="168" spans="1:27" ht="15" customHeight="1">
      <c r="A168" s="459"/>
      <c r="B168" s="407"/>
      <c r="C168" s="407"/>
      <c r="D168" s="407"/>
      <c r="E168" s="407"/>
      <c r="F168" s="407"/>
      <c r="G168" s="407"/>
      <c r="H168" s="407"/>
      <c r="I168" s="407"/>
      <c r="J168" s="407"/>
      <c r="K168" s="407"/>
      <c r="L168" s="461"/>
      <c r="M168" s="407"/>
      <c r="N168" s="407"/>
      <c r="O168" s="407"/>
      <c r="P168" s="407"/>
      <c r="Q168" s="407"/>
      <c r="R168" s="407"/>
      <c r="S168" s="407"/>
      <c r="T168" s="407"/>
      <c r="U168" s="407"/>
      <c r="V168" s="407"/>
      <c r="W168" s="407"/>
      <c r="X168" s="407"/>
      <c r="Y168" s="407"/>
      <c r="Z168" s="407"/>
      <c r="AA168" s="407"/>
    </row>
    <row r="169" spans="1:27" ht="15" customHeight="1">
      <c r="A169" s="459"/>
      <c r="B169" s="407"/>
      <c r="C169" s="407"/>
      <c r="D169" s="407"/>
      <c r="E169" s="407"/>
      <c r="F169" s="407"/>
      <c r="G169" s="407"/>
      <c r="H169" s="407"/>
      <c r="I169" s="407"/>
      <c r="J169" s="407"/>
      <c r="K169" s="407"/>
      <c r="L169" s="461"/>
      <c r="M169" s="407"/>
      <c r="N169" s="407"/>
      <c r="O169" s="407"/>
      <c r="P169" s="407"/>
      <c r="Q169" s="407"/>
      <c r="R169" s="407"/>
      <c r="S169" s="407"/>
      <c r="T169" s="407"/>
      <c r="U169" s="407"/>
      <c r="V169" s="407"/>
      <c r="W169" s="407"/>
      <c r="X169" s="407"/>
      <c r="Y169" s="407"/>
      <c r="Z169" s="407"/>
      <c r="AA169" s="407"/>
    </row>
    <row r="170" spans="1:27" ht="15" customHeight="1">
      <c r="A170" s="459"/>
      <c r="B170" s="407"/>
      <c r="C170" s="407"/>
      <c r="D170" s="407"/>
      <c r="E170" s="407"/>
      <c r="F170" s="407"/>
      <c r="G170" s="407"/>
      <c r="H170" s="407"/>
      <c r="I170" s="407"/>
      <c r="J170" s="407"/>
      <c r="K170" s="407"/>
      <c r="L170" s="461"/>
      <c r="M170" s="407"/>
      <c r="N170" s="407"/>
      <c r="O170" s="407"/>
      <c r="P170" s="407"/>
      <c r="Q170" s="407"/>
      <c r="R170" s="407"/>
      <c r="S170" s="407"/>
      <c r="T170" s="407"/>
      <c r="U170" s="407"/>
      <c r="V170" s="407"/>
      <c r="W170" s="407"/>
      <c r="X170" s="407"/>
      <c r="Y170" s="407"/>
      <c r="Z170" s="407"/>
      <c r="AA170" s="407"/>
    </row>
    <row r="171" spans="1:27" ht="15" customHeight="1">
      <c r="A171" s="459"/>
      <c r="B171" s="407"/>
      <c r="C171" s="407"/>
      <c r="D171" s="407"/>
      <c r="E171" s="407"/>
      <c r="F171" s="407"/>
      <c r="G171" s="407"/>
      <c r="H171" s="407"/>
      <c r="I171" s="407"/>
      <c r="J171" s="407"/>
      <c r="K171" s="407"/>
      <c r="L171" s="461"/>
      <c r="M171" s="407"/>
      <c r="N171" s="407"/>
      <c r="O171" s="407"/>
      <c r="P171" s="407"/>
      <c r="Q171" s="407"/>
      <c r="R171" s="407"/>
      <c r="S171" s="407"/>
      <c r="T171" s="407"/>
      <c r="U171" s="407"/>
      <c r="V171" s="407"/>
      <c r="W171" s="407"/>
      <c r="X171" s="407"/>
      <c r="Y171" s="407"/>
      <c r="Z171" s="407"/>
      <c r="AA171" s="407"/>
    </row>
    <row r="172" spans="1:27" ht="15" customHeight="1">
      <c r="A172" s="459"/>
      <c r="B172" s="407"/>
      <c r="C172" s="407"/>
      <c r="D172" s="407"/>
      <c r="E172" s="407"/>
      <c r="F172" s="407"/>
      <c r="G172" s="407"/>
      <c r="H172" s="407"/>
      <c r="I172" s="407"/>
      <c r="J172" s="407"/>
      <c r="K172" s="407"/>
      <c r="L172" s="461"/>
      <c r="M172" s="407"/>
      <c r="N172" s="407"/>
      <c r="O172" s="407"/>
      <c r="P172" s="407"/>
      <c r="Q172" s="407"/>
      <c r="R172" s="407"/>
      <c r="S172" s="407"/>
      <c r="T172" s="407"/>
      <c r="U172" s="407"/>
      <c r="V172" s="407"/>
      <c r="W172" s="407"/>
      <c r="X172" s="407"/>
      <c r="Y172" s="407"/>
      <c r="Z172" s="407"/>
      <c r="AA172" s="407"/>
    </row>
    <row r="173" spans="1:27" ht="15" customHeight="1">
      <c r="A173" s="459"/>
      <c r="B173" s="407"/>
      <c r="C173" s="407"/>
      <c r="D173" s="407"/>
      <c r="E173" s="407"/>
      <c r="F173" s="407"/>
      <c r="G173" s="407"/>
      <c r="H173" s="407"/>
      <c r="I173" s="407"/>
      <c r="J173" s="407"/>
      <c r="K173" s="407"/>
      <c r="L173" s="461"/>
      <c r="M173" s="407"/>
      <c r="N173" s="407"/>
      <c r="O173" s="407"/>
      <c r="P173" s="407"/>
      <c r="Q173" s="407"/>
      <c r="R173" s="407"/>
      <c r="S173" s="407"/>
      <c r="T173" s="407"/>
      <c r="U173" s="407"/>
      <c r="V173" s="407"/>
      <c r="W173" s="407"/>
      <c r="X173" s="407"/>
      <c r="Y173" s="407"/>
      <c r="Z173" s="407"/>
      <c r="AA173" s="407"/>
    </row>
    <row r="174" spans="1:27" ht="15" customHeight="1">
      <c r="A174" s="459"/>
      <c r="B174" s="407"/>
      <c r="C174" s="407"/>
      <c r="D174" s="407"/>
      <c r="E174" s="407"/>
      <c r="F174" s="407"/>
      <c r="G174" s="407"/>
      <c r="H174" s="407"/>
      <c r="I174" s="407"/>
      <c r="J174" s="407"/>
      <c r="K174" s="407"/>
      <c r="L174" s="461"/>
      <c r="M174" s="407"/>
      <c r="N174" s="407"/>
      <c r="O174" s="407"/>
      <c r="P174" s="407"/>
      <c r="Q174" s="407"/>
      <c r="R174" s="407"/>
      <c r="S174" s="407"/>
      <c r="T174" s="407"/>
      <c r="U174" s="407"/>
      <c r="V174" s="407"/>
      <c r="W174" s="407"/>
      <c r="X174" s="407"/>
      <c r="Y174" s="407"/>
      <c r="Z174" s="407"/>
      <c r="AA174" s="407"/>
    </row>
    <row r="175" spans="1:27" ht="15" customHeight="1">
      <c r="A175" s="459"/>
      <c r="B175" s="407"/>
      <c r="C175" s="407"/>
      <c r="D175" s="407"/>
      <c r="E175" s="407"/>
      <c r="F175" s="407"/>
      <c r="G175" s="407"/>
      <c r="H175" s="407"/>
      <c r="I175" s="407"/>
      <c r="J175" s="407"/>
      <c r="K175" s="407"/>
      <c r="L175" s="461"/>
      <c r="M175" s="407"/>
      <c r="N175" s="407"/>
      <c r="O175" s="407"/>
      <c r="P175" s="407"/>
      <c r="Q175" s="407"/>
      <c r="R175" s="407"/>
      <c r="S175" s="407"/>
      <c r="T175" s="407"/>
      <c r="U175" s="407"/>
      <c r="V175" s="407"/>
      <c r="W175" s="407"/>
      <c r="X175" s="407"/>
      <c r="Y175" s="407"/>
      <c r="Z175" s="407"/>
      <c r="AA175" s="407"/>
    </row>
    <row r="176" spans="1:27" ht="15" customHeight="1">
      <c r="A176" s="459"/>
      <c r="B176" s="407"/>
      <c r="C176" s="407"/>
      <c r="D176" s="407"/>
      <c r="E176" s="407"/>
      <c r="F176" s="407"/>
      <c r="G176" s="407"/>
      <c r="H176" s="407"/>
      <c r="I176" s="407"/>
      <c r="J176" s="407"/>
      <c r="K176" s="407"/>
      <c r="L176" s="461"/>
      <c r="M176" s="407"/>
      <c r="N176" s="407"/>
      <c r="O176" s="407"/>
      <c r="P176" s="407"/>
      <c r="Q176" s="407"/>
      <c r="R176" s="407"/>
      <c r="S176" s="407"/>
      <c r="T176" s="407"/>
      <c r="U176" s="407"/>
      <c r="V176" s="407"/>
      <c r="W176" s="407"/>
      <c r="X176" s="407"/>
      <c r="Y176" s="407"/>
      <c r="Z176" s="407"/>
      <c r="AA176" s="407"/>
    </row>
    <row r="177" spans="1:27" ht="15" customHeight="1">
      <c r="A177" s="459"/>
      <c r="B177" s="407"/>
      <c r="C177" s="407"/>
      <c r="D177" s="407"/>
      <c r="E177" s="407"/>
      <c r="F177" s="407"/>
      <c r="G177" s="407"/>
      <c r="H177" s="407"/>
      <c r="I177" s="407"/>
      <c r="J177" s="407"/>
      <c r="K177" s="407"/>
      <c r="L177" s="461"/>
      <c r="M177" s="407"/>
      <c r="N177" s="407"/>
      <c r="O177" s="407"/>
      <c r="P177" s="407"/>
      <c r="Q177" s="407"/>
      <c r="R177" s="407"/>
      <c r="S177" s="407"/>
      <c r="T177" s="407"/>
      <c r="U177" s="407"/>
      <c r="V177" s="407"/>
      <c r="W177" s="407"/>
      <c r="X177" s="407"/>
      <c r="Y177" s="407"/>
      <c r="Z177" s="407"/>
      <c r="AA177" s="407"/>
    </row>
    <row r="178" spans="1:27" ht="15" customHeight="1">
      <c r="A178" s="459"/>
      <c r="B178" s="407"/>
      <c r="C178" s="407"/>
      <c r="D178" s="407"/>
      <c r="E178" s="407"/>
      <c r="F178" s="407"/>
      <c r="G178" s="407"/>
      <c r="H178" s="407"/>
      <c r="I178" s="407"/>
      <c r="J178" s="407"/>
      <c r="K178" s="407"/>
      <c r="L178" s="461"/>
      <c r="M178" s="407"/>
      <c r="N178" s="407"/>
      <c r="O178" s="407"/>
      <c r="P178" s="407"/>
      <c r="Q178" s="407"/>
      <c r="R178" s="407"/>
      <c r="S178" s="407"/>
      <c r="T178" s="407"/>
      <c r="U178" s="407"/>
      <c r="V178" s="407"/>
      <c r="W178" s="407"/>
      <c r="X178" s="407"/>
      <c r="Y178" s="407"/>
      <c r="Z178" s="407"/>
      <c r="AA178" s="407"/>
    </row>
    <row r="179" spans="1:27" ht="15" customHeight="1">
      <c r="A179" s="459"/>
      <c r="B179" s="407"/>
      <c r="C179" s="407"/>
      <c r="D179" s="407"/>
      <c r="E179" s="407"/>
      <c r="F179" s="407"/>
      <c r="G179" s="407"/>
      <c r="H179" s="407"/>
      <c r="I179" s="407"/>
      <c r="J179" s="407"/>
      <c r="K179" s="407"/>
      <c r="L179" s="461"/>
      <c r="M179" s="407"/>
      <c r="N179" s="407"/>
      <c r="O179" s="407"/>
      <c r="P179" s="407"/>
      <c r="Q179" s="407"/>
      <c r="R179" s="407"/>
      <c r="S179" s="407"/>
      <c r="T179" s="407"/>
      <c r="U179" s="407"/>
      <c r="V179" s="407"/>
      <c r="W179" s="407"/>
      <c r="X179" s="407"/>
      <c r="Y179" s="407"/>
      <c r="Z179" s="407"/>
      <c r="AA179" s="407"/>
    </row>
    <row r="180" spans="1:27" ht="15" customHeight="1">
      <c r="A180" s="459"/>
      <c r="B180" s="407"/>
      <c r="C180" s="407"/>
      <c r="D180" s="407"/>
      <c r="E180" s="407"/>
      <c r="F180" s="407"/>
      <c r="G180" s="407"/>
      <c r="H180" s="407"/>
      <c r="I180" s="407"/>
      <c r="J180" s="407"/>
      <c r="K180" s="407"/>
      <c r="L180" s="461"/>
      <c r="M180" s="407"/>
      <c r="N180" s="407"/>
      <c r="O180" s="407"/>
      <c r="P180" s="407"/>
      <c r="Q180" s="407"/>
      <c r="R180" s="407"/>
      <c r="S180" s="407"/>
      <c r="T180" s="407"/>
      <c r="U180" s="407"/>
      <c r="V180" s="407"/>
      <c r="W180" s="407"/>
      <c r="X180" s="407"/>
      <c r="Y180" s="407"/>
      <c r="Z180" s="407"/>
      <c r="AA180" s="407"/>
    </row>
    <row r="181" spans="1:27" ht="15" customHeight="1">
      <c r="A181" s="459"/>
      <c r="B181" s="407"/>
      <c r="C181" s="407"/>
      <c r="D181" s="407"/>
      <c r="E181" s="407"/>
      <c r="F181" s="407"/>
      <c r="G181" s="407"/>
      <c r="H181" s="407"/>
      <c r="I181" s="407"/>
      <c r="J181" s="407"/>
      <c r="K181" s="407"/>
      <c r="L181" s="461"/>
      <c r="M181" s="407"/>
      <c r="N181" s="407"/>
      <c r="O181" s="407"/>
      <c r="P181" s="407"/>
      <c r="Q181" s="407"/>
      <c r="R181" s="407"/>
      <c r="S181" s="407"/>
      <c r="T181" s="407"/>
      <c r="U181" s="407"/>
      <c r="V181" s="407"/>
      <c r="W181" s="407"/>
      <c r="X181" s="407"/>
      <c r="Y181" s="407"/>
      <c r="Z181" s="407"/>
      <c r="AA181" s="407"/>
    </row>
    <row r="182" spans="1:27" ht="15" customHeight="1">
      <c r="A182" s="459"/>
      <c r="B182" s="407"/>
      <c r="C182" s="407"/>
      <c r="D182" s="407"/>
      <c r="E182" s="407"/>
      <c r="F182" s="407"/>
      <c r="G182" s="407"/>
      <c r="H182" s="407"/>
      <c r="I182" s="407"/>
      <c r="J182" s="407"/>
      <c r="K182" s="407"/>
      <c r="L182" s="461"/>
      <c r="M182" s="407"/>
      <c r="N182" s="407"/>
      <c r="O182" s="407"/>
      <c r="P182" s="407"/>
      <c r="Q182" s="407"/>
      <c r="R182" s="407"/>
      <c r="S182" s="407"/>
      <c r="T182" s="407"/>
      <c r="U182" s="407"/>
      <c r="V182" s="407"/>
      <c r="W182" s="407"/>
      <c r="X182" s="407"/>
      <c r="Y182" s="407"/>
      <c r="Z182" s="407"/>
      <c r="AA182" s="407"/>
    </row>
    <row r="183" spans="1:27" ht="15" customHeight="1">
      <c r="A183" s="459"/>
      <c r="B183" s="407"/>
      <c r="C183" s="407"/>
      <c r="D183" s="407"/>
      <c r="E183" s="407"/>
      <c r="F183" s="407"/>
      <c r="G183" s="407"/>
      <c r="H183" s="407"/>
      <c r="I183" s="407"/>
      <c r="J183" s="407"/>
      <c r="K183" s="407"/>
      <c r="L183" s="461"/>
      <c r="M183" s="407"/>
      <c r="N183" s="407"/>
      <c r="O183" s="407"/>
      <c r="P183" s="407"/>
      <c r="Q183" s="407"/>
      <c r="R183" s="407"/>
      <c r="S183" s="407"/>
      <c r="T183" s="407"/>
      <c r="U183" s="407"/>
      <c r="V183" s="407"/>
      <c r="W183" s="407"/>
      <c r="X183" s="407"/>
      <c r="Y183" s="407"/>
      <c r="Z183" s="407"/>
      <c r="AA183" s="407"/>
    </row>
    <row r="184" spans="1:27" ht="15" customHeight="1">
      <c r="A184" s="459"/>
      <c r="B184" s="407"/>
      <c r="C184" s="407"/>
      <c r="D184" s="407"/>
      <c r="E184" s="407"/>
      <c r="F184" s="407"/>
      <c r="G184" s="407"/>
      <c r="H184" s="407"/>
      <c r="I184" s="407"/>
      <c r="J184" s="407"/>
      <c r="K184" s="407"/>
      <c r="L184" s="461"/>
      <c r="M184" s="407"/>
      <c r="N184" s="407"/>
      <c r="O184" s="407"/>
      <c r="P184" s="407"/>
      <c r="Q184" s="407"/>
      <c r="R184" s="407"/>
      <c r="S184" s="407"/>
      <c r="T184" s="407"/>
      <c r="U184" s="407"/>
      <c r="V184" s="407"/>
      <c r="W184" s="407"/>
      <c r="X184" s="407"/>
      <c r="Y184" s="407"/>
      <c r="Z184" s="407"/>
      <c r="AA184" s="407"/>
    </row>
    <row r="185" spans="1:27" ht="15" customHeight="1">
      <c r="A185" s="459"/>
      <c r="B185" s="407"/>
      <c r="C185" s="407"/>
      <c r="D185" s="407"/>
      <c r="E185" s="407"/>
      <c r="F185" s="407"/>
      <c r="G185" s="407"/>
      <c r="H185" s="407"/>
      <c r="I185" s="407"/>
      <c r="J185" s="407"/>
      <c r="K185" s="407"/>
      <c r="L185" s="461"/>
      <c r="M185" s="407"/>
      <c r="N185" s="407"/>
      <c r="O185" s="407"/>
      <c r="P185" s="407"/>
      <c r="Q185" s="407"/>
      <c r="R185" s="407"/>
      <c r="S185" s="407"/>
      <c r="T185" s="407"/>
      <c r="U185" s="407"/>
      <c r="V185" s="407"/>
      <c r="W185" s="407"/>
      <c r="X185" s="407"/>
      <c r="Y185" s="407"/>
      <c r="Z185" s="407"/>
      <c r="AA185" s="407"/>
    </row>
    <row r="186" spans="1:27" ht="15" customHeight="1">
      <c r="A186" s="459"/>
      <c r="B186" s="407"/>
      <c r="C186" s="407"/>
      <c r="D186" s="407"/>
      <c r="E186" s="407"/>
      <c r="F186" s="407"/>
      <c r="G186" s="407"/>
      <c r="H186" s="407"/>
      <c r="I186" s="407"/>
      <c r="J186" s="407"/>
      <c r="K186" s="407"/>
      <c r="L186" s="461"/>
      <c r="M186" s="407"/>
      <c r="N186" s="407"/>
      <c r="O186" s="407"/>
      <c r="P186" s="407"/>
      <c r="Q186" s="407"/>
      <c r="R186" s="407"/>
      <c r="S186" s="407"/>
      <c r="T186" s="407"/>
      <c r="U186" s="407"/>
      <c r="V186" s="407"/>
      <c r="W186" s="407"/>
      <c r="X186" s="407"/>
      <c r="Y186" s="407"/>
      <c r="Z186" s="407"/>
      <c r="AA186" s="407"/>
    </row>
    <row r="187" spans="1:27" ht="15" customHeight="1">
      <c r="A187" s="459"/>
      <c r="B187" s="407"/>
      <c r="C187" s="407"/>
      <c r="D187" s="407"/>
      <c r="E187" s="407"/>
      <c r="F187" s="407"/>
      <c r="G187" s="407"/>
      <c r="H187" s="407"/>
      <c r="I187" s="407"/>
      <c r="J187" s="407"/>
      <c r="K187" s="407"/>
      <c r="L187" s="461"/>
      <c r="M187" s="407"/>
      <c r="N187" s="407"/>
      <c r="O187" s="407"/>
      <c r="P187" s="407"/>
      <c r="Q187" s="407"/>
      <c r="R187" s="407"/>
      <c r="S187" s="407"/>
      <c r="T187" s="407"/>
      <c r="U187" s="407"/>
      <c r="V187" s="407"/>
      <c r="W187" s="407"/>
      <c r="X187" s="407"/>
      <c r="Y187" s="407"/>
      <c r="Z187" s="407"/>
      <c r="AA187" s="407"/>
    </row>
    <row r="188" spans="1:27" ht="15" customHeight="1">
      <c r="A188" s="459"/>
      <c r="B188" s="407"/>
      <c r="C188" s="407"/>
      <c r="D188" s="407"/>
      <c r="E188" s="407"/>
      <c r="F188" s="407"/>
      <c r="G188" s="407"/>
      <c r="H188" s="407"/>
      <c r="I188" s="407"/>
      <c r="J188" s="407"/>
      <c r="K188" s="407"/>
      <c r="L188" s="461"/>
      <c r="M188" s="407"/>
      <c r="N188" s="407"/>
      <c r="O188" s="407"/>
      <c r="P188" s="407"/>
      <c r="Q188" s="407"/>
      <c r="R188" s="407"/>
      <c r="S188" s="407"/>
      <c r="T188" s="407"/>
      <c r="U188" s="407"/>
      <c r="V188" s="407"/>
      <c r="W188" s="407"/>
      <c r="X188" s="407"/>
      <c r="Y188" s="407"/>
      <c r="Z188" s="407"/>
      <c r="AA188" s="407"/>
    </row>
    <row r="189" spans="1:27" ht="15" customHeight="1">
      <c r="A189" s="459"/>
      <c r="B189" s="407"/>
      <c r="C189" s="407"/>
      <c r="D189" s="407"/>
      <c r="E189" s="407"/>
      <c r="F189" s="407"/>
      <c r="G189" s="407"/>
      <c r="H189" s="407"/>
      <c r="I189" s="407"/>
      <c r="J189" s="407"/>
      <c r="K189" s="407"/>
      <c r="L189" s="461"/>
      <c r="M189" s="407"/>
      <c r="N189" s="407"/>
      <c r="O189" s="407"/>
      <c r="P189" s="407"/>
      <c r="Q189" s="407"/>
      <c r="R189" s="407"/>
      <c r="S189" s="407"/>
      <c r="T189" s="407"/>
      <c r="U189" s="407"/>
      <c r="V189" s="407"/>
      <c r="W189" s="407"/>
      <c r="X189" s="407"/>
      <c r="Y189" s="407"/>
      <c r="Z189" s="407"/>
      <c r="AA189" s="407"/>
    </row>
    <row r="190" spans="1:27" ht="15" customHeight="1">
      <c r="A190" s="459"/>
      <c r="B190" s="407"/>
      <c r="C190" s="407"/>
      <c r="D190" s="407"/>
      <c r="E190" s="407"/>
      <c r="F190" s="407"/>
      <c r="G190" s="407"/>
      <c r="H190" s="407"/>
      <c r="I190" s="407"/>
      <c r="J190" s="407"/>
      <c r="K190" s="407"/>
      <c r="L190" s="461"/>
      <c r="M190" s="407"/>
      <c r="N190" s="407"/>
      <c r="O190" s="407"/>
      <c r="P190" s="407"/>
      <c r="Q190" s="407"/>
      <c r="R190" s="407"/>
      <c r="S190" s="407"/>
      <c r="T190" s="407"/>
      <c r="U190" s="407"/>
      <c r="V190" s="407"/>
      <c r="W190" s="407"/>
      <c r="X190" s="407"/>
      <c r="Y190" s="407"/>
      <c r="Z190" s="407"/>
      <c r="AA190" s="407"/>
    </row>
    <row r="191" spans="1:27" ht="15" customHeight="1">
      <c r="A191" s="459"/>
      <c r="B191" s="407"/>
      <c r="C191" s="407"/>
      <c r="D191" s="407"/>
      <c r="E191" s="407"/>
      <c r="F191" s="407"/>
      <c r="G191" s="407"/>
      <c r="H191" s="407"/>
      <c r="I191" s="407"/>
      <c r="J191" s="407"/>
      <c r="K191" s="407"/>
      <c r="L191" s="461"/>
      <c r="M191" s="407"/>
      <c r="N191" s="407"/>
      <c r="O191" s="407"/>
      <c r="P191" s="407"/>
      <c r="Q191" s="407"/>
      <c r="R191" s="407"/>
      <c r="S191" s="407"/>
      <c r="T191" s="407"/>
      <c r="U191" s="407"/>
      <c r="V191" s="407"/>
      <c r="W191" s="407"/>
      <c r="X191" s="407"/>
      <c r="Y191" s="407"/>
      <c r="Z191" s="407"/>
      <c r="AA191" s="407"/>
    </row>
    <row r="192" spans="1:27" ht="15" customHeight="1">
      <c r="A192" s="459"/>
      <c r="B192" s="407"/>
      <c r="C192" s="407"/>
      <c r="D192" s="407"/>
      <c r="E192" s="407"/>
      <c r="F192" s="407"/>
      <c r="G192" s="407"/>
      <c r="H192" s="407"/>
      <c r="I192" s="407"/>
      <c r="J192" s="407"/>
      <c r="K192" s="407"/>
      <c r="L192" s="461"/>
      <c r="M192" s="407"/>
      <c r="N192" s="407"/>
      <c r="O192" s="407"/>
      <c r="P192" s="407"/>
      <c r="Q192" s="407"/>
      <c r="R192" s="407"/>
      <c r="S192" s="407"/>
      <c r="T192" s="407"/>
      <c r="U192" s="407"/>
      <c r="V192" s="407"/>
      <c r="W192" s="407"/>
      <c r="X192" s="407"/>
      <c r="Y192" s="407"/>
      <c r="Z192" s="407"/>
      <c r="AA192" s="407"/>
    </row>
    <row r="193" spans="1:27" ht="15" customHeight="1">
      <c r="A193" s="459"/>
      <c r="B193" s="407"/>
      <c r="C193" s="407"/>
      <c r="D193" s="407"/>
      <c r="E193" s="407"/>
      <c r="F193" s="407"/>
      <c r="G193" s="407"/>
      <c r="H193" s="407"/>
      <c r="I193" s="407"/>
      <c r="J193" s="407"/>
      <c r="K193" s="407"/>
      <c r="L193" s="461"/>
      <c r="M193" s="407"/>
      <c r="N193" s="407"/>
      <c r="O193" s="407"/>
      <c r="P193" s="407"/>
      <c r="Q193" s="407"/>
      <c r="R193" s="407"/>
      <c r="S193" s="407"/>
      <c r="T193" s="407"/>
      <c r="U193" s="407"/>
      <c r="V193" s="407"/>
      <c r="W193" s="407"/>
      <c r="X193" s="407"/>
      <c r="Y193" s="407"/>
      <c r="Z193" s="407"/>
      <c r="AA193" s="407"/>
    </row>
    <row r="194" spans="1:27" ht="15" customHeight="1">
      <c r="A194" s="459"/>
      <c r="B194" s="407"/>
      <c r="C194" s="407"/>
      <c r="D194" s="407"/>
      <c r="E194" s="407"/>
      <c r="F194" s="407"/>
      <c r="G194" s="407"/>
      <c r="H194" s="407"/>
      <c r="I194" s="407"/>
      <c r="J194" s="407"/>
      <c r="K194" s="407"/>
      <c r="L194" s="461"/>
      <c r="M194" s="407"/>
      <c r="N194" s="407"/>
      <c r="O194" s="407"/>
      <c r="P194" s="407"/>
      <c r="Q194" s="407"/>
      <c r="R194" s="407"/>
      <c r="S194" s="407"/>
      <c r="T194" s="407"/>
      <c r="U194" s="407"/>
      <c r="V194" s="407"/>
      <c r="W194" s="407"/>
      <c r="X194" s="407"/>
      <c r="Y194" s="407"/>
      <c r="Z194" s="407"/>
      <c r="AA194" s="407"/>
    </row>
    <row r="195" spans="1:27" ht="15" customHeight="1">
      <c r="A195" s="459"/>
      <c r="B195" s="407"/>
      <c r="C195" s="407"/>
      <c r="D195" s="407"/>
      <c r="E195" s="407"/>
      <c r="F195" s="407"/>
      <c r="G195" s="407"/>
      <c r="H195" s="407"/>
      <c r="I195" s="407"/>
      <c r="J195" s="407"/>
      <c r="K195" s="407"/>
      <c r="L195" s="461"/>
      <c r="M195" s="407"/>
      <c r="N195" s="407"/>
      <c r="O195" s="407"/>
      <c r="P195" s="407"/>
      <c r="Q195" s="407"/>
      <c r="R195" s="407"/>
      <c r="S195" s="407"/>
      <c r="T195" s="407"/>
      <c r="U195" s="407"/>
      <c r="V195" s="407"/>
      <c r="W195" s="407"/>
      <c r="X195" s="407"/>
      <c r="Y195" s="407"/>
      <c r="Z195" s="407"/>
      <c r="AA195" s="407"/>
    </row>
    <row r="196" spans="1:27" ht="15" customHeight="1">
      <c r="A196" s="459"/>
      <c r="B196" s="407"/>
      <c r="C196" s="407"/>
      <c r="D196" s="407"/>
      <c r="E196" s="407"/>
      <c r="F196" s="407"/>
      <c r="G196" s="407"/>
      <c r="H196" s="407"/>
      <c r="I196" s="407"/>
      <c r="J196" s="407"/>
      <c r="K196" s="407"/>
      <c r="L196" s="461"/>
      <c r="M196" s="407"/>
      <c r="N196" s="407"/>
      <c r="O196" s="407"/>
      <c r="P196" s="407"/>
      <c r="Q196" s="407"/>
      <c r="R196" s="407"/>
      <c r="S196" s="407"/>
      <c r="T196" s="407"/>
      <c r="U196" s="407"/>
      <c r="V196" s="407"/>
      <c r="W196" s="407"/>
      <c r="X196" s="407"/>
      <c r="Y196" s="407"/>
      <c r="Z196" s="407"/>
      <c r="AA196" s="407"/>
    </row>
    <row r="197" spans="1:27" ht="15" customHeight="1">
      <c r="A197" s="459"/>
      <c r="B197" s="407"/>
      <c r="C197" s="407"/>
      <c r="D197" s="407"/>
      <c r="E197" s="407"/>
      <c r="F197" s="407"/>
      <c r="G197" s="407"/>
      <c r="H197" s="407"/>
      <c r="I197" s="407"/>
      <c r="J197" s="407"/>
      <c r="K197" s="407"/>
      <c r="L197" s="461"/>
      <c r="M197" s="407"/>
      <c r="N197" s="407"/>
      <c r="O197" s="407"/>
      <c r="P197" s="407"/>
      <c r="Q197" s="407"/>
      <c r="R197" s="407"/>
      <c r="S197" s="407"/>
      <c r="T197" s="407"/>
      <c r="U197" s="407"/>
      <c r="V197" s="407"/>
      <c r="W197" s="407"/>
      <c r="X197" s="407"/>
      <c r="Y197" s="407"/>
      <c r="Z197" s="407"/>
      <c r="AA197" s="407"/>
    </row>
    <row r="198" spans="1:27" ht="15" customHeight="1">
      <c r="A198" s="459"/>
      <c r="B198" s="407"/>
      <c r="C198" s="407"/>
      <c r="D198" s="407"/>
      <c r="E198" s="407"/>
      <c r="F198" s="407"/>
      <c r="G198" s="407"/>
      <c r="H198" s="407"/>
      <c r="I198" s="407"/>
      <c r="J198" s="407"/>
      <c r="K198" s="407"/>
      <c r="L198" s="461"/>
      <c r="M198" s="407"/>
      <c r="N198" s="407"/>
      <c r="O198" s="407"/>
      <c r="P198" s="407"/>
      <c r="Q198" s="407"/>
      <c r="R198" s="407"/>
      <c r="S198" s="407"/>
      <c r="T198" s="407"/>
      <c r="U198" s="407"/>
      <c r="V198" s="407"/>
      <c r="W198" s="407"/>
      <c r="X198" s="407"/>
      <c r="Y198" s="407"/>
      <c r="Z198" s="407"/>
      <c r="AA198" s="407"/>
    </row>
    <row r="199" spans="1:27" ht="15" customHeight="1">
      <c r="A199" s="459"/>
      <c r="B199" s="407"/>
      <c r="C199" s="407"/>
      <c r="D199" s="407"/>
      <c r="E199" s="407"/>
      <c r="F199" s="407"/>
      <c r="G199" s="407"/>
      <c r="H199" s="407"/>
      <c r="I199" s="407"/>
      <c r="J199" s="407"/>
      <c r="K199" s="407"/>
      <c r="L199" s="461"/>
      <c r="M199" s="407"/>
      <c r="N199" s="407"/>
      <c r="O199" s="407"/>
      <c r="P199" s="407"/>
      <c r="Q199" s="407"/>
      <c r="R199" s="407"/>
      <c r="S199" s="407"/>
      <c r="T199" s="407"/>
      <c r="U199" s="407"/>
      <c r="V199" s="407"/>
      <c r="W199" s="407"/>
      <c r="X199" s="407"/>
      <c r="Y199" s="407"/>
      <c r="Z199" s="407"/>
      <c r="AA199" s="407"/>
    </row>
    <row r="200" spans="1:27" ht="15" customHeight="1">
      <c r="A200" s="459"/>
      <c r="B200" s="407"/>
      <c r="C200" s="407"/>
      <c r="D200" s="407"/>
      <c r="E200" s="407"/>
      <c r="F200" s="407"/>
      <c r="G200" s="407"/>
      <c r="H200" s="407"/>
      <c r="I200" s="407"/>
      <c r="J200" s="407"/>
      <c r="K200" s="407"/>
      <c r="L200" s="461"/>
      <c r="M200" s="407"/>
      <c r="N200" s="407"/>
      <c r="O200" s="407"/>
      <c r="P200" s="407"/>
      <c r="Q200" s="407"/>
      <c r="R200" s="407"/>
      <c r="S200" s="407"/>
      <c r="T200" s="407"/>
      <c r="U200" s="407"/>
      <c r="V200" s="407"/>
      <c r="W200" s="407"/>
      <c r="X200" s="407"/>
      <c r="Y200" s="407"/>
      <c r="Z200" s="407"/>
      <c r="AA200" s="407"/>
    </row>
    <row r="201" spans="1:27" ht="15" customHeight="1">
      <c r="A201" s="459"/>
      <c r="B201" s="407"/>
      <c r="C201" s="407"/>
      <c r="D201" s="407"/>
      <c r="E201" s="407"/>
      <c r="F201" s="407"/>
      <c r="G201" s="407"/>
      <c r="H201" s="407"/>
      <c r="I201" s="407"/>
      <c r="J201" s="407"/>
      <c r="K201" s="407"/>
      <c r="L201" s="461"/>
      <c r="M201" s="407"/>
      <c r="N201" s="407"/>
      <c r="O201" s="407"/>
      <c r="P201" s="407"/>
      <c r="Q201" s="407"/>
      <c r="R201" s="407"/>
      <c r="S201" s="407"/>
      <c r="T201" s="407"/>
      <c r="U201" s="407"/>
      <c r="V201" s="407"/>
      <c r="W201" s="407"/>
      <c r="X201" s="407"/>
      <c r="Y201" s="407"/>
      <c r="Z201" s="407"/>
      <c r="AA201" s="407"/>
    </row>
    <row r="202" spans="1:27" ht="15" customHeight="1">
      <c r="A202" s="459"/>
      <c r="B202" s="407"/>
      <c r="C202" s="407"/>
      <c r="D202" s="407"/>
      <c r="E202" s="407"/>
      <c r="F202" s="407"/>
      <c r="G202" s="407"/>
      <c r="H202" s="407"/>
      <c r="I202" s="407"/>
      <c r="J202" s="407"/>
      <c r="K202" s="407"/>
      <c r="L202" s="461"/>
      <c r="M202" s="407"/>
      <c r="N202" s="407"/>
      <c r="O202" s="407"/>
      <c r="P202" s="407"/>
      <c r="Q202" s="407"/>
      <c r="R202" s="407"/>
      <c r="S202" s="407"/>
      <c r="T202" s="407"/>
      <c r="U202" s="407"/>
      <c r="V202" s="407"/>
      <c r="W202" s="407"/>
      <c r="X202" s="407"/>
      <c r="Y202" s="407"/>
      <c r="Z202" s="407"/>
      <c r="AA202" s="407"/>
    </row>
    <row r="203" spans="1:27" ht="15" customHeight="1">
      <c r="A203" s="459"/>
      <c r="B203" s="407"/>
      <c r="C203" s="407"/>
      <c r="D203" s="407"/>
      <c r="E203" s="407"/>
      <c r="F203" s="407"/>
      <c r="G203" s="407"/>
      <c r="H203" s="407"/>
      <c r="I203" s="407"/>
      <c r="J203" s="407"/>
      <c r="K203" s="407"/>
      <c r="L203" s="461"/>
      <c r="M203" s="407"/>
      <c r="N203" s="407"/>
      <c r="O203" s="407"/>
      <c r="P203" s="407"/>
      <c r="Q203" s="407"/>
      <c r="R203" s="407"/>
      <c r="S203" s="407"/>
      <c r="T203" s="407"/>
      <c r="U203" s="407"/>
      <c r="V203" s="407"/>
      <c r="W203" s="407"/>
      <c r="X203" s="407"/>
      <c r="Y203" s="407"/>
      <c r="Z203" s="407"/>
      <c r="AA203" s="407"/>
    </row>
    <row r="204" spans="1:27" ht="15" customHeight="1">
      <c r="A204" s="459"/>
      <c r="B204" s="407"/>
      <c r="C204" s="407"/>
      <c r="D204" s="407"/>
      <c r="E204" s="407"/>
      <c r="F204" s="407"/>
      <c r="G204" s="407"/>
      <c r="H204" s="407"/>
      <c r="I204" s="407"/>
      <c r="J204" s="407"/>
      <c r="K204" s="407"/>
      <c r="L204" s="461"/>
      <c r="M204" s="407"/>
      <c r="N204" s="407"/>
      <c r="O204" s="407"/>
      <c r="P204" s="407"/>
      <c r="Q204" s="407"/>
      <c r="R204" s="407"/>
      <c r="S204" s="407"/>
      <c r="T204" s="407"/>
      <c r="U204" s="407"/>
      <c r="V204" s="407"/>
      <c r="W204" s="407"/>
      <c r="X204" s="407"/>
      <c r="Y204" s="407"/>
      <c r="Z204" s="407"/>
      <c r="AA204" s="407"/>
    </row>
    <row r="205" spans="1:27" ht="15" customHeight="1">
      <c r="A205" s="459"/>
      <c r="B205" s="407"/>
      <c r="C205" s="407"/>
      <c r="D205" s="407"/>
      <c r="E205" s="407"/>
      <c r="F205" s="407"/>
      <c r="G205" s="407"/>
      <c r="H205" s="407"/>
      <c r="I205" s="407"/>
      <c r="J205" s="407"/>
      <c r="K205" s="407"/>
      <c r="L205" s="461"/>
      <c r="M205" s="407"/>
      <c r="N205" s="407"/>
      <c r="O205" s="407"/>
      <c r="P205" s="407"/>
      <c r="Q205" s="407"/>
      <c r="R205" s="407"/>
      <c r="S205" s="407"/>
      <c r="T205" s="407"/>
      <c r="U205" s="407"/>
      <c r="V205" s="407"/>
      <c r="W205" s="407"/>
      <c r="X205" s="407"/>
      <c r="Y205" s="407"/>
      <c r="Z205" s="407"/>
      <c r="AA205" s="407"/>
    </row>
    <row r="206" spans="1:27" ht="15" customHeight="1">
      <c r="A206" s="459"/>
      <c r="B206" s="407"/>
      <c r="C206" s="407"/>
      <c r="D206" s="407"/>
      <c r="E206" s="407"/>
      <c r="F206" s="407"/>
      <c r="G206" s="407"/>
      <c r="H206" s="407"/>
      <c r="I206" s="407"/>
      <c r="J206" s="407"/>
      <c r="K206" s="407"/>
      <c r="L206" s="461"/>
      <c r="M206" s="407"/>
      <c r="N206" s="407"/>
      <c r="O206" s="407"/>
      <c r="P206" s="407"/>
      <c r="Q206" s="407"/>
      <c r="R206" s="407"/>
      <c r="S206" s="407"/>
      <c r="T206" s="407"/>
      <c r="U206" s="407"/>
      <c r="V206" s="407"/>
      <c r="W206" s="407"/>
      <c r="X206" s="407"/>
      <c r="Y206" s="407"/>
      <c r="Z206" s="407"/>
      <c r="AA206" s="407"/>
    </row>
    <row r="207" spans="1:27" ht="15" customHeight="1">
      <c r="A207" s="459"/>
      <c r="B207" s="407"/>
      <c r="C207" s="407"/>
      <c r="D207" s="407"/>
      <c r="E207" s="407"/>
      <c r="F207" s="407"/>
      <c r="G207" s="407"/>
      <c r="H207" s="407"/>
      <c r="I207" s="407"/>
      <c r="J207" s="407"/>
      <c r="K207" s="407"/>
      <c r="L207" s="461"/>
      <c r="M207" s="407"/>
      <c r="N207" s="407"/>
      <c r="O207" s="407"/>
      <c r="P207" s="407"/>
      <c r="Q207" s="407"/>
      <c r="R207" s="407"/>
      <c r="S207" s="407"/>
      <c r="T207" s="407"/>
      <c r="U207" s="407"/>
      <c r="V207" s="407"/>
      <c r="W207" s="407"/>
      <c r="X207" s="407"/>
      <c r="Y207" s="407"/>
      <c r="Z207" s="407"/>
      <c r="AA207" s="407"/>
    </row>
    <row r="208" spans="1:27" ht="15" customHeight="1">
      <c r="A208" s="459"/>
      <c r="B208" s="407"/>
      <c r="C208" s="407"/>
      <c r="D208" s="407"/>
      <c r="E208" s="407"/>
      <c r="F208" s="407"/>
      <c r="G208" s="407"/>
      <c r="H208" s="407"/>
      <c r="I208" s="407"/>
      <c r="J208" s="407"/>
      <c r="K208" s="407"/>
      <c r="L208" s="461"/>
      <c r="M208" s="407"/>
      <c r="N208" s="407"/>
      <c r="O208" s="407"/>
      <c r="P208" s="407"/>
      <c r="Q208" s="407"/>
      <c r="R208" s="407"/>
      <c r="S208" s="407"/>
      <c r="T208" s="407"/>
      <c r="U208" s="407"/>
      <c r="V208" s="407"/>
      <c r="W208" s="407"/>
      <c r="X208" s="407"/>
      <c r="Y208" s="407"/>
      <c r="Z208" s="407"/>
      <c r="AA208" s="407"/>
    </row>
    <row r="209" spans="1:27" ht="15" customHeight="1">
      <c r="A209" s="459"/>
      <c r="B209" s="407"/>
      <c r="C209" s="407"/>
      <c r="D209" s="407"/>
      <c r="E209" s="407"/>
      <c r="F209" s="407"/>
      <c r="G209" s="407"/>
      <c r="H209" s="407"/>
      <c r="I209" s="407"/>
      <c r="J209" s="407"/>
      <c r="K209" s="407"/>
      <c r="L209" s="461"/>
      <c r="M209" s="407"/>
      <c r="N209" s="407"/>
      <c r="O209" s="407"/>
      <c r="P209" s="407"/>
      <c r="Q209" s="407"/>
      <c r="R209" s="407"/>
      <c r="S209" s="407"/>
      <c r="T209" s="407"/>
      <c r="U209" s="407"/>
      <c r="V209" s="407"/>
      <c r="W209" s="407"/>
      <c r="X209" s="407"/>
      <c r="Y209" s="407"/>
      <c r="Z209" s="407"/>
      <c r="AA209" s="407"/>
    </row>
    <row r="210" spans="1:27" ht="15" customHeight="1">
      <c r="A210" s="459"/>
      <c r="B210" s="407"/>
      <c r="C210" s="407"/>
      <c r="D210" s="407"/>
      <c r="E210" s="407"/>
      <c r="F210" s="407"/>
      <c r="G210" s="407"/>
      <c r="H210" s="407"/>
      <c r="I210" s="407"/>
      <c r="J210" s="407"/>
      <c r="K210" s="407"/>
      <c r="L210" s="461"/>
      <c r="M210" s="407"/>
      <c r="N210" s="407"/>
      <c r="O210" s="407"/>
      <c r="P210" s="407"/>
      <c r="Q210" s="407"/>
      <c r="R210" s="407"/>
      <c r="S210" s="407"/>
      <c r="T210" s="407"/>
      <c r="U210" s="407"/>
      <c r="V210" s="407"/>
      <c r="W210" s="407"/>
      <c r="X210" s="407"/>
      <c r="Y210" s="407"/>
      <c r="Z210" s="407"/>
      <c r="AA210" s="407"/>
    </row>
    <row r="211" spans="1:27" ht="15" customHeight="1">
      <c r="A211" s="459"/>
      <c r="B211" s="407"/>
      <c r="C211" s="407"/>
      <c r="D211" s="407"/>
      <c r="E211" s="407"/>
      <c r="F211" s="407"/>
      <c r="G211" s="407"/>
      <c r="H211" s="407"/>
      <c r="I211" s="407"/>
      <c r="J211" s="407"/>
      <c r="K211" s="407"/>
      <c r="L211" s="461"/>
      <c r="M211" s="407"/>
      <c r="N211" s="407"/>
      <c r="O211" s="407"/>
      <c r="P211" s="407"/>
      <c r="Q211" s="407"/>
      <c r="R211" s="407"/>
      <c r="S211" s="407"/>
      <c r="T211" s="407"/>
      <c r="U211" s="407"/>
      <c r="V211" s="407"/>
      <c r="W211" s="407"/>
      <c r="X211" s="407"/>
      <c r="Y211" s="407"/>
      <c r="Z211" s="407"/>
      <c r="AA211" s="407"/>
    </row>
    <row r="212" spans="1:27" ht="15" customHeight="1">
      <c r="A212" s="459"/>
      <c r="B212" s="407"/>
      <c r="C212" s="407"/>
      <c r="D212" s="407"/>
      <c r="E212" s="407"/>
      <c r="F212" s="407"/>
      <c r="G212" s="407"/>
      <c r="H212" s="407"/>
      <c r="I212" s="407"/>
      <c r="J212" s="407"/>
      <c r="K212" s="407"/>
      <c r="L212" s="461"/>
      <c r="M212" s="407"/>
      <c r="N212" s="407"/>
      <c r="O212" s="407"/>
      <c r="P212" s="407"/>
      <c r="Q212" s="407"/>
      <c r="R212" s="407"/>
      <c r="S212" s="407"/>
      <c r="T212" s="407"/>
      <c r="U212" s="407"/>
      <c r="V212" s="407"/>
      <c r="W212" s="407"/>
      <c r="X212" s="407"/>
      <c r="Y212" s="407"/>
      <c r="Z212" s="407"/>
      <c r="AA212" s="407"/>
    </row>
    <row r="213" spans="1:27" ht="15" customHeight="1">
      <c r="A213" s="459"/>
      <c r="B213" s="407"/>
      <c r="C213" s="407"/>
      <c r="D213" s="407"/>
      <c r="E213" s="407"/>
      <c r="F213" s="407"/>
      <c r="G213" s="407"/>
      <c r="H213" s="407"/>
      <c r="I213" s="407"/>
      <c r="J213" s="407"/>
      <c r="K213" s="407"/>
      <c r="L213" s="461"/>
      <c r="M213" s="407"/>
      <c r="N213" s="407"/>
      <c r="O213" s="407"/>
      <c r="P213" s="407"/>
      <c r="Q213" s="407"/>
      <c r="R213" s="407"/>
      <c r="S213" s="407"/>
      <c r="T213" s="407"/>
      <c r="U213" s="407"/>
      <c r="V213" s="407"/>
      <c r="W213" s="407"/>
      <c r="X213" s="407"/>
      <c r="Y213" s="407"/>
      <c r="Z213" s="407"/>
      <c r="AA213" s="407"/>
    </row>
    <row r="214" spans="1:27" ht="15" customHeight="1">
      <c r="A214" s="459"/>
      <c r="B214" s="407"/>
      <c r="C214" s="407"/>
      <c r="D214" s="407"/>
      <c r="E214" s="407"/>
      <c r="F214" s="407"/>
      <c r="G214" s="407"/>
      <c r="H214" s="407"/>
      <c r="I214" s="407"/>
      <c r="J214" s="407"/>
      <c r="K214" s="407"/>
      <c r="L214" s="461"/>
      <c r="M214" s="407"/>
      <c r="N214" s="407"/>
      <c r="O214" s="407"/>
      <c r="P214" s="407"/>
      <c r="Q214" s="407"/>
      <c r="R214" s="407"/>
      <c r="S214" s="407"/>
      <c r="T214" s="407"/>
      <c r="U214" s="407"/>
      <c r="V214" s="407"/>
      <c r="W214" s="407"/>
      <c r="X214" s="407"/>
      <c r="Y214" s="407"/>
      <c r="Z214" s="407"/>
      <c r="AA214" s="407"/>
    </row>
    <row r="215" spans="1:27" ht="15" customHeight="1">
      <c r="A215" s="459"/>
      <c r="B215" s="407"/>
      <c r="C215" s="407"/>
      <c r="D215" s="407"/>
      <c r="E215" s="407"/>
      <c r="F215" s="407"/>
      <c r="G215" s="407"/>
      <c r="H215" s="407"/>
      <c r="I215" s="407"/>
      <c r="J215" s="407"/>
      <c r="K215" s="407"/>
      <c r="L215" s="461"/>
      <c r="M215" s="407"/>
      <c r="N215" s="407"/>
      <c r="O215" s="407"/>
      <c r="P215" s="407"/>
      <c r="Q215" s="407"/>
      <c r="R215" s="407"/>
      <c r="S215" s="407"/>
      <c r="T215" s="407"/>
      <c r="U215" s="407"/>
      <c r="V215" s="407"/>
      <c r="W215" s="407"/>
      <c r="X215" s="407"/>
      <c r="Y215" s="407"/>
      <c r="Z215" s="407"/>
      <c r="AA215" s="407"/>
    </row>
    <row r="216" spans="1:27" ht="15" customHeight="1">
      <c r="A216" s="459"/>
      <c r="B216" s="407"/>
      <c r="C216" s="407"/>
      <c r="D216" s="407"/>
      <c r="E216" s="407"/>
      <c r="F216" s="407"/>
      <c r="G216" s="407"/>
      <c r="H216" s="407"/>
      <c r="I216" s="407"/>
      <c r="J216" s="407"/>
      <c r="K216" s="407"/>
      <c r="L216" s="461"/>
      <c r="M216" s="407"/>
      <c r="N216" s="407"/>
      <c r="O216" s="407"/>
      <c r="P216" s="407"/>
      <c r="Q216" s="407"/>
      <c r="R216" s="407"/>
      <c r="S216" s="407"/>
      <c r="T216" s="407"/>
      <c r="U216" s="407"/>
      <c r="V216" s="407"/>
      <c r="W216" s="407"/>
      <c r="X216" s="407"/>
      <c r="Y216" s="407"/>
      <c r="Z216" s="407"/>
      <c r="AA216" s="407"/>
    </row>
    <row r="217" spans="1:27" ht="15" customHeight="1">
      <c r="A217" s="459"/>
      <c r="B217" s="407"/>
      <c r="C217" s="407"/>
      <c r="D217" s="407"/>
      <c r="E217" s="407"/>
      <c r="F217" s="407"/>
      <c r="G217" s="407"/>
      <c r="H217" s="407"/>
      <c r="I217" s="407"/>
      <c r="J217" s="407"/>
      <c r="K217" s="407"/>
      <c r="L217" s="461"/>
      <c r="M217" s="407"/>
      <c r="N217" s="407"/>
      <c r="O217" s="407"/>
      <c r="P217" s="407"/>
      <c r="Q217" s="407"/>
      <c r="R217" s="407"/>
      <c r="S217" s="407"/>
      <c r="T217" s="407"/>
      <c r="U217" s="407"/>
      <c r="V217" s="407"/>
      <c r="W217" s="407"/>
      <c r="X217" s="407"/>
      <c r="Y217" s="407"/>
      <c r="Z217" s="407"/>
      <c r="AA217" s="407"/>
    </row>
    <row r="218" spans="1:27" ht="15" customHeight="1">
      <c r="A218" s="459"/>
      <c r="B218" s="407"/>
      <c r="C218" s="407"/>
      <c r="D218" s="407"/>
      <c r="E218" s="407"/>
      <c r="F218" s="407"/>
      <c r="G218" s="407"/>
      <c r="H218" s="407"/>
      <c r="I218" s="407"/>
      <c r="J218" s="407"/>
      <c r="K218" s="407"/>
      <c r="L218" s="461"/>
      <c r="M218" s="407"/>
      <c r="N218" s="407"/>
      <c r="O218" s="407"/>
      <c r="P218" s="407"/>
      <c r="Q218" s="407"/>
      <c r="R218" s="407"/>
      <c r="S218" s="407"/>
      <c r="T218" s="407"/>
      <c r="U218" s="407"/>
      <c r="V218" s="407"/>
      <c r="W218" s="407"/>
      <c r="X218" s="407"/>
      <c r="Y218" s="407"/>
      <c r="Z218" s="407"/>
      <c r="AA218" s="407"/>
    </row>
    <row r="219" spans="1:27" ht="15" customHeight="1">
      <c r="A219" s="459"/>
      <c r="B219" s="407"/>
      <c r="C219" s="407"/>
      <c r="D219" s="407"/>
      <c r="E219" s="407"/>
      <c r="F219" s="407"/>
      <c r="G219" s="407"/>
      <c r="H219" s="407"/>
      <c r="I219" s="407"/>
      <c r="J219" s="407"/>
      <c r="K219" s="407"/>
      <c r="L219" s="461"/>
      <c r="M219" s="407"/>
      <c r="N219" s="407"/>
      <c r="O219" s="407"/>
      <c r="P219" s="407"/>
      <c r="Q219" s="407"/>
      <c r="R219" s="407"/>
      <c r="S219" s="407"/>
      <c r="T219" s="407"/>
      <c r="U219" s="407"/>
      <c r="V219" s="407"/>
      <c r="W219" s="407"/>
      <c r="X219" s="407"/>
      <c r="Y219" s="407"/>
      <c r="Z219" s="407"/>
      <c r="AA219" s="407"/>
    </row>
    <row r="220" spans="1:27" ht="15" customHeight="1">
      <c r="A220" s="459"/>
      <c r="B220" s="407"/>
      <c r="C220" s="407"/>
      <c r="D220" s="407"/>
      <c r="E220" s="407"/>
      <c r="F220" s="407"/>
      <c r="G220" s="407"/>
      <c r="H220" s="407"/>
      <c r="I220" s="407"/>
      <c r="J220" s="407"/>
      <c r="K220" s="407"/>
      <c r="L220" s="461"/>
      <c r="M220" s="407"/>
      <c r="N220" s="407"/>
      <c r="O220" s="407"/>
      <c r="P220" s="407"/>
      <c r="Q220" s="407"/>
      <c r="R220" s="407"/>
      <c r="S220" s="407"/>
      <c r="T220" s="407"/>
      <c r="U220" s="407"/>
      <c r="V220" s="407"/>
      <c r="W220" s="407"/>
      <c r="X220" s="407"/>
      <c r="Y220" s="407"/>
      <c r="Z220" s="407"/>
      <c r="AA220" s="407"/>
    </row>
    <row r="221" spans="1:27" ht="15" customHeight="1">
      <c r="A221" s="459"/>
      <c r="B221" s="407"/>
      <c r="C221" s="407"/>
      <c r="D221" s="407"/>
      <c r="E221" s="407"/>
      <c r="F221" s="407"/>
      <c r="G221" s="407"/>
      <c r="H221" s="407"/>
      <c r="I221" s="407"/>
      <c r="J221" s="407"/>
      <c r="K221" s="407"/>
      <c r="L221" s="461"/>
      <c r="M221" s="407"/>
      <c r="N221" s="407"/>
      <c r="O221" s="407"/>
      <c r="P221" s="407"/>
      <c r="Q221" s="407"/>
      <c r="R221" s="407"/>
      <c r="S221" s="407"/>
      <c r="T221" s="407"/>
      <c r="U221" s="407"/>
      <c r="V221" s="407"/>
      <c r="W221" s="407"/>
      <c r="X221" s="407"/>
      <c r="Y221" s="407"/>
      <c r="Z221" s="407"/>
      <c r="AA221" s="407"/>
    </row>
    <row r="222" spans="1:27" ht="15" customHeight="1">
      <c r="A222" s="459"/>
      <c r="B222" s="407"/>
      <c r="C222" s="407"/>
      <c r="D222" s="407"/>
      <c r="E222" s="407"/>
      <c r="F222" s="407"/>
      <c r="G222" s="407"/>
      <c r="H222" s="407"/>
      <c r="I222" s="407"/>
      <c r="J222" s="407"/>
      <c r="K222" s="407"/>
      <c r="L222" s="461"/>
      <c r="M222" s="407"/>
      <c r="N222" s="407"/>
      <c r="O222" s="407"/>
      <c r="P222" s="407"/>
      <c r="Q222" s="407"/>
      <c r="R222" s="407"/>
      <c r="S222" s="407"/>
      <c r="T222" s="407"/>
      <c r="U222" s="407"/>
      <c r="V222" s="407"/>
      <c r="W222" s="407"/>
      <c r="X222" s="407"/>
      <c r="Y222" s="407"/>
      <c r="Z222" s="407"/>
      <c r="AA222" s="407"/>
    </row>
    <row r="223" spans="1:27" ht="15" customHeight="1">
      <c r="A223" s="459"/>
      <c r="B223" s="407"/>
      <c r="C223" s="407"/>
      <c r="D223" s="407"/>
      <c r="E223" s="407"/>
      <c r="F223" s="407"/>
      <c r="G223" s="407"/>
      <c r="H223" s="407"/>
      <c r="I223" s="407"/>
      <c r="J223" s="407"/>
      <c r="K223" s="407"/>
      <c r="L223" s="461"/>
      <c r="M223" s="407"/>
      <c r="N223" s="407"/>
      <c r="O223" s="407"/>
      <c r="P223" s="407"/>
      <c r="Q223" s="407"/>
      <c r="R223" s="407"/>
      <c r="S223" s="407"/>
      <c r="T223" s="407"/>
      <c r="U223" s="407"/>
      <c r="V223" s="407"/>
      <c r="W223" s="407"/>
      <c r="X223" s="407"/>
      <c r="Y223" s="407"/>
      <c r="Z223" s="407"/>
      <c r="AA223" s="407"/>
    </row>
    <row r="224" spans="1:27" ht="15" customHeight="1">
      <c r="A224" s="459"/>
      <c r="B224" s="407"/>
      <c r="C224" s="407"/>
      <c r="D224" s="407"/>
      <c r="E224" s="407"/>
      <c r="F224" s="407"/>
      <c r="G224" s="407"/>
      <c r="H224" s="407"/>
      <c r="I224" s="407"/>
      <c r="J224" s="407"/>
      <c r="K224" s="407"/>
      <c r="L224" s="461"/>
      <c r="M224" s="407"/>
      <c r="N224" s="407"/>
      <c r="O224" s="407"/>
      <c r="P224" s="407"/>
      <c r="Q224" s="407"/>
      <c r="R224" s="407"/>
      <c r="S224" s="407"/>
      <c r="T224" s="407"/>
      <c r="U224" s="407"/>
      <c r="V224" s="407"/>
      <c r="W224" s="407"/>
      <c r="X224" s="407"/>
      <c r="Y224" s="407"/>
      <c r="Z224" s="407"/>
      <c r="AA224" s="407"/>
    </row>
    <row r="225" spans="1:27" ht="15" customHeight="1">
      <c r="A225" s="459"/>
      <c r="B225" s="407"/>
      <c r="C225" s="407"/>
      <c r="D225" s="407"/>
      <c r="E225" s="407"/>
      <c r="F225" s="407"/>
      <c r="G225" s="407"/>
      <c r="H225" s="407"/>
      <c r="I225" s="407"/>
      <c r="J225" s="407"/>
      <c r="K225" s="407"/>
      <c r="L225" s="461"/>
      <c r="M225" s="407"/>
      <c r="N225" s="407"/>
      <c r="O225" s="407"/>
      <c r="P225" s="407"/>
      <c r="Q225" s="407"/>
      <c r="R225" s="407"/>
      <c r="S225" s="407"/>
      <c r="T225" s="407"/>
      <c r="U225" s="407"/>
      <c r="V225" s="407"/>
      <c r="W225" s="407"/>
      <c r="X225" s="407"/>
      <c r="Y225" s="407"/>
      <c r="Z225" s="407"/>
      <c r="AA225" s="407"/>
    </row>
    <row r="226" spans="1:27" ht="15" customHeight="1">
      <c r="A226" s="459"/>
      <c r="B226" s="407"/>
      <c r="C226" s="407"/>
      <c r="D226" s="407"/>
      <c r="E226" s="407"/>
      <c r="F226" s="407"/>
      <c r="G226" s="407"/>
      <c r="H226" s="407"/>
      <c r="I226" s="407"/>
      <c r="J226" s="407"/>
      <c r="K226" s="407"/>
      <c r="L226" s="461"/>
      <c r="M226" s="407"/>
      <c r="N226" s="407"/>
      <c r="O226" s="407"/>
      <c r="P226" s="407"/>
      <c r="Q226" s="407"/>
      <c r="R226" s="407"/>
      <c r="S226" s="407"/>
      <c r="T226" s="407"/>
      <c r="U226" s="407"/>
      <c r="V226" s="407"/>
      <c r="W226" s="407"/>
      <c r="X226" s="407"/>
      <c r="Y226" s="407"/>
      <c r="Z226" s="407"/>
      <c r="AA226" s="407"/>
    </row>
    <row r="227" spans="1:27" ht="15" customHeight="1">
      <c r="A227" s="459"/>
      <c r="B227" s="407"/>
      <c r="C227" s="407"/>
      <c r="D227" s="407"/>
      <c r="E227" s="407"/>
      <c r="F227" s="407"/>
      <c r="G227" s="407"/>
      <c r="H227" s="407"/>
      <c r="I227" s="407"/>
      <c r="J227" s="407"/>
      <c r="K227" s="407"/>
      <c r="L227" s="461"/>
      <c r="M227" s="407"/>
      <c r="N227" s="407"/>
      <c r="O227" s="407"/>
      <c r="P227" s="407"/>
      <c r="Q227" s="407"/>
      <c r="R227" s="407"/>
      <c r="S227" s="407"/>
      <c r="T227" s="407"/>
      <c r="U227" s="407"/>
      <c r="V227" s="407"/>
      <c r="W227" s="407"/>
      <c r="X227" s="407"/>
      <c r="Y227" s="407"/>
      <c r="Z227" s="407"/>
      <c r="AA227" s="407"/>
    </row>
    <row r="228" spans="1:27" ht="15" customHeight="1">
      <c r="A228" s="459"/>
      <c r="B228" s="407"/>
      <c r="C228" s="407"/>
      <c r="D228" s="407"/>
      <c r="E228" s="407"/>
      <c r="F228" s="407"/>
      <c r="G228" s="407"/>
      <c r="H228" s="407"/>
      <c r="I228" s="407"/>
      <c r="J228" s="407"/>
      <c r="K228" s="407"/>
      <c r="L228" s="461"/>
      <c r="M228" s="407"/>
      <c r="N228" s="407"/>
      <c r="O228" s="407"/>
      <c r="P228" s="407"/>
      <c r="Q228" s="407"/>
      <c r="R228" s="407"/>
      <c r="S228" s="407"/>
      <c r="T228" s="407"/>
      <c r="U228" s="407"/>
      <c r="V228" s="407"/>
      <c r="W228" s="407"/>
      <c r="X228" s="407"/>
      <c r="Y228" s="407"/>
      <c r="Z228" s="407"/>
      <c r="AA228" s="407"/>
    </row>
    <row r="229" spans="1:27" ht="15" customHeight="1">
      <c r="A229" s="459"/>
      <c r="B229" s="407"/>
      <c r="C229" s="407"/>
      <c r="D229" s="407"/>
      <c r="E229" s="407"/>
      <c r="F229" s="407"/>
      <c r="G229" s="407"/>
      <c r="H229" s="407"/>
      <c r="I229" s="407"/>
      <c r="J229" s="407"/>
      <c r="K229" s="407"/>
      <c r="L229" s="461"/>
      <c r="M229" s="407"/>
      <c r="N229" s="407"/>
      <c r="O229" s="407"/>
      <c r="P229" s="407"/>
      <c r="Q229" s="407"/>
      <c r="R229" s="407"/>
      <c r="S229" s="407"/>
      <c r="T229" s="407"/>
      <c r="U229" s="407"/>
      <c r="V229" s="407"/>
      <c r="W229" s="407"/>
      <c r="X229" s="407"/>
      <c r="Y229" s="407"/>
      <c r="Z229" s="407"/>
      <c r="AA229" s="407"/>
    </row>
    <row r="230" spans="1:27" ht="15" customHeight="1">
      <c r="A230" s="459"/>
      <c r="B230" s="407"/>
      <c r="C230" s="407"/>
      <c r="D230" s="407"/>
      <c r="E230" s="407"/>
      <c r="F230" s="407"/>
      <c r="G230" s="407"/>
      <c r="H230" s="407"/>
      <c r="I230" s="407"/>
      <c r="J230" s="407"/>
      <c r="K230" s="407"/>
      <c r="L230" s="461"/>
      <c r="M230" s="407"/>
      <c r="N230" s="407"/>
      <c r="O230" s="407"/>
      <c r="P230" s="407"/>
      <c r="Q230" s="407"/>
      <c r="R230" s="407"/>
      <c r="S230" s="407"/>
      <c r="T230" s="407"/>
      <c r="U230" s="407"/>
      <c r="V230" s="407"/>
      <c r="W230" s="407"/>
      <c r="X230" s="407"/>
      <c r="Y230" s="407"/>
      <c r="Z230" s="407"/>
      <c r="AA230" s="407"/>
    </row>
    <row r="231" spans="1:27" ht="15" customHeight="1">
      <c r="A231" s="459"/>
      <c r="B231" s="407"/>
      <c r="C231" s="407"/>
      <c r="D231" s="407"/>
      <c r="E231" s="407"/>
      <c r="F231" s="407"/>
      <c r="G231" s="407"/>
      <c r="H231" s="407"/>
      <c r="I231" s="407"/>
      <c r="J231" s="407"/>
      <c r="K231" s="407"/>
      <c r="L231" s="461"/>
      <c r="M231" s="407"/>
      <c r="N231" s="407"/>
      <c r="O231" s="407"/>
      <c r="P231" s="407"/>
      <c r="Q231" s="407"/>
      <c r="R231" s="407"/>
      <c r="S231" s="407"/>
      <c r="T231" s="407"/>
      <c r="U231" s="407"/>
      <c r="V231" s="407"/>
      <c r="W231" s="407"/>
      <c r="X231" s="407"/>
      <c r="Y231" s="407"/>
      <c r="Z231" s="407"/>
      <c r="AA231" s="407"/>
    </row>
    <row r="232" spans="1:27" ht="15" customHeight="1">
      <c r="A232" s="459"/>
      <c r="B232" s="407"/>
      <c r="C232" s="407"/>
      <c r="D232" s="407"/>
      <c r="E232" s="407"/>
      <c r="F232" s="407"/>
      <c r="G232" s="407"/>
      <c r="H232" s="407"/>
      <c r="I232" s="407"/>
      <c r="J232" s="407"/>
      <c r="K232" s="407"/>
      <c r="L232" s="461"/>
      <c r="M232" s="407"/>
      <c r="N232" s="407"/>
      <c r="O232" s="407"/>
      <c r="P232" s="407"/>
      <c r="Q232" s="407"/>
      <c r="R232" s="407"/>
      <c r="S232" s="407"/>
      <c r="T232" s="407"/>
      <c r="U232" s="407"/>
      <c r="V232" s="407"/>
      <c r="W232" s="407"/>
      <c r="X232" s="407"/>
      <c r="Y232" s="407"/>
      <c r="Z232" s="407"/>
      <c r="AA232" s="407"/>
    </row>
    <row r="233" spans="1:27" ht="15" customHeight="1">
      <c r="A233" s="459"/>
      <c r="B233" s="407"/>
      <c r="C233" s="407"/>
      <c r="D233" s="407"/>
      <c r="E233" s="407"/>
      <c r="F233" s="407"/>
      <c r="G233" s="407"/>
      <c r="H233" s="407"/>
      <c r="I233" s="407"/>
      <c r="J233" s="407"/>
      <c r="K233" s="407"/>
      <c r="L233" s="461"/>
      <c r="M233" s="407"/>
      <c r="N233" s="407"/>
      <c r="O233" s="407"/>
      <c r="P233" s="407"/>
      <c r="Q233" s="407"/>
      <c r="R233" s="407"/>
      <c r="S233" s="407"/>
      <c r="T233" s="407"/>
      <c r="U233" s="407"/>
      <c r="V233" s="407"/>
      <c r="W233" s="407"/>
      <c r="X233" s="407"/>
      <c r="Y233" s="407"/>
      <c r="Z233" s="407"/>
      <c r="AA233" s="407"/>
    </row>
    <row r="234" spans="1:27" ht="15" customHeight="1">
      <c r="A234" s="459"/>
      <c r="B234" s="407"/>
      <c r="C234" s="407"/>
      <c r="D234" s="407"/>
      <c r="E234" s="407"/>
      <c r="F234" s="407"/>
      <c r="G234" s="407"/>
      <c r="H234" s="407"/>
      <c r="I234" s="407"/>
      <c r="J234" s="407"/>
      <c r="K234" s="407"/>
      <c r="L234" s="461"/>
      <c r="M234" s="407"/>
      <c r="N234" s="407"/>
      <c r="O234" s="407"/>
      <c r="P234" s="407"/>
      <c r="Q234" s="407"/>
      <c r="R234" s="407"/>
      <c r="S234" s="407"/>
      <c r="T234" s="407"/>
      <c r="U234" s="407"/>
      <c r="V234" s="407"/>
      <c r="W234" s="407"/>
      <c r="X234" s="407"/>
      <c r="Y234" s="407"/>
      <c r="Z234" s="407"/>
      <c r="AA234" s="407"/>
    </row>
    <row r="235" spans="1:27" ht="15" customHeight="1">
      <c r="A235" s="459"/>
      <c r="B235" s="407"/>
      <c r="C235" s="407"/>
      <c r="D235" s="407"/>
      <c r="E235" s="407"/>
      <c r="F235" s="407"/>
      <c r="G235" s="407"/>
      <c r="H235" s="407"/>
      <c r="I235" s="407"/>
      <c r="J235" s="407"/>
      <c r="K235" s="407"/>
      <c r="L235" s="461"/>
      <c r="M235" s="407"/>
      <c r="N235" s="407"/>
      <c r="O235" s="407"/>
      <c r="P235" s="407"/>
      <c r="Q235" s="407"/>
      <c r="R235" s="407"/>
      <c r="S235" s="407"/>
      <c r="T235" s="407"/>
      <c r="U235" s="407"/>
      <c r="V235" s="407"/>
      <c r="W235" s="407"/>
      <c r="X235" s="407"/>
      <c r="Y235" s="407"/>
      <c r="Z235" s="407"/>
      <c r="AA235" s="407"/>
    </row>
    <row r="236" spans="1:27" ht="15" customHeight="1">
      <c r="A236" s="459"/>
      <c r="B236" s="407"/>
      <c r="C236" s="407"/>
      <c r="D236" s="407"/>
      <c r="E236" s="407"/>
      <c r="F236" s="407"/>
      <c r="G236" s="407"/>
      <c r="H236" s="407"/>
      <c r="I236" s="407"/>
      <c r="J236" s="407"/>
      <c r="K236" s="407"/>
      <c r="L236" s="461"/>
      <c r="M236" s="407"/>
      <c r="N236" s="407"/>
      <c r="O236" s="407"/>
      <c r="P236" s="407"/>
      <c r="Q236" s="407"/>
      <c r="R236" s="407"/>
      <c r="S236" s="407"/>
      <c r="T236" s="407"/>
      <c r="U236" s="407"/>
      <c r="V236" s="407"/>
      <c r="W236" s="407"/>
      <c r="X236" s="407"/>
      <c r="Y236" s="407"/>
      <c r="Z236" s="407"/>
      <c r="AA236" s="407"/>
    </row>
    <row r="237" spans="1:27" ht="15" customHeight="1">
      <c r="A237" s="459"/>
      <c r="B237" s="407"/>
      <c r="C237" s="407"/>
      <c r="D237" s="407"/>
      <c r="E237" s="407"/>
      <c r="F237" s="407"/>
      <c r="G237" s="407"/>
      <c r="H237" s="407"/>
      <c r="I237" s="407"/>
      <c r="J237" s="407"/>
      <c r="K237" s="407"/>
      <c r="L237" s="461"/>
      <c r="M237" s="407"/>
      <c r="N237" s="407"/>
      <c r="O237" s="407"/>
      <c r="P237" s="407"/>
      <c r="Q237" s="407"/>
      <c r="R237" s="407"/>
      <c r="S237" s="407"/>
      <c r="T237" s="407"/>
      <c r="U237" s="407"/>
      <c r="V237" s="407"/>
      <c r="W237" s="407"/>
      <c r="X237" s="407"/>
      <c r="Y237" s="407"/>
      <c r="Z237" s="407"/>
      <c r="AA237" s="407"/>
    </row>
    <row r="238" spans="1:27" ht="15" customHeight="1">
      <c r="A238" s="459"/>
      <c r="B238" s="407"/>
      <c r="C238" s="407"/>
      <c r="D238" s="407"/>
      <c r="E238" s="407"/>
      <c r="F238" s="407"/>
      <c r="G238" s="407"/>
      <c r="H238" s="407"/>
      <c r="I238" s="407"/>
      <c r="J238" s="407"/>
      <c r="K238" s="407"/>
      <c r="L238" s="461"/>
      <c r="M238" s="407"/>
      <c r="N238" s="407"/>
      <c r="O238" s="407"/>
      <c r="P238" s="407"/>
      <c r="Q238" s="407"/>
      <c r="R238" s="407"/>
      <c r="S238" s="407"/>
      <c r="T238" s="407"/>
      <c r="U238" s="407"/>
      <c r="V238" s="407"/>
      <c r="W238" s="407"/>
      <c r="X238" s="407"/>
      <c r="Y238" s="407"/>
      <c r="Z238" s="407"/>
      <c r="AA238" s="407"/>
    </row>
    <row r="239" spans="1:27" ht="15" customHeight="1">
      <c r="A239" s="459"/>
      <c r="B239" s="407"/>
      <c r="C239" s="407"/>
      <c r="D239" s="407"/>
      <c r="E239" s="407"/>
      <c r="F239" s="407"/>
      <c r="G239" s="407"/>
      <c r="H239" s="407"/>
      <c r="I239" s="407"/>
      <c r="J239" s="407"/>
      <c r="K239" s="407"/>
      <c r="L239" s="461"/>
      <c r="M239" s="407"/>
      <c r="N239" s="407"/>
      <c r="O239" s="407"/>
      <c r="P239" s="407"/>
      <c r="Q239" s="407"/>
      <c r="R239" s="407"/>
      <c r="S239" s="407"/>
      <c r="T239" s="407"/>
      <c r="U239" s="407"/>
      <c r="V239" s="407"/>
      <c r="W239" s="407"/>
      <c r="X239" s="407"/>
      <c r="Y239" s="407"/>
      <c r="Z239" s="407"/>
      <c r="AA239" s="407"/>
    </row>
    <row r="240" spans="1:27" ht="15" customHeight="1">
      <c r="A240" s="459"/>
      <c r="B240" s="407"/>
      <c r="C240" s="407"/>
      <c r="D240" s="407"/>
      <c r="E240" s="407"/>
      <c r="F240" s="407"/>
      <c r="G240" s="407"/>
      <c r="H240" s="407"/>
      <c r="I240" s="407"/>
      <c r="J240" s="407"/>
      <c r="K240" s="407"/>
      <c r="L240" s="461"/>
      <c r="M240" s="407"/>
      <c r="N240" s="407"/>
      <c r="O240" s="407"/>
      <c r="P240" s="407"/>
      <c r="Q240" s="407"/>
      <c r="R240" s="407"/>
      <c r="S240" s="407"/>
      <c r="T240" s="407"/>
      <c r="U240" s="407"/>
      <c r="V240" s="407"/>
      <c r="W240" s="407"/>
      <c r="X240" s="407"/>
      <c r="Y240" s="407"/>
      <c r="Z240" s="407"/>
      <c r="AA240" s="407"/>
    </row>
    <row r="241" spans="1:27" ht="15" customHeight="1">
      <c r="A241" s="459"/>
      <c r="B241" s="407"/>
      <c r="C241" s="407"/>
      <c r="D241" s="407"/>
      <c r="E241" s="407"/>
      <c r="F241" s="407"/>
      <c r="G241" s="407"/>
      <c r="H241" s="407"/>
      <c r="I241" s="407"/>
      <c r="J241" s="407"/>
      <c r="K241" s="407"/>
      <c r="L241" s="461"/>
      <c r="M241" s="407"/>
      <c r="N241" s="407"/>
      <c r="O241" s="407"/>
      <c r="P241" s="407"/>
      <c r="Q241" s="407"/>
      <c r="R241" s="407"/>
      <c r="S241" s="407"/>
      <c r="T241" s="407"/>
      <c r="U241" s="407"/>
      <c r="V241" s="407"/>
      <c r="W241" s="407"/>
      <c r="X241" s="407"/>
      <c r="Y241" s="407"/>
      <c r="Z241" s="407"/>
      <c r="AA241" s="407"/>
    </row>
    <row r="242" spans="1:27" ht="15" customHeight="1">
      <c r="A242" s="459"/>
      <c r="B242" s="407"/>
      <c r="C242" s="407"/>
      <c r="D242" s="407"/>
      <c r="E242" s="407"/>
      <c r="F242" s="407"/>
      <c r="G242" s="407"/>
      <c r="H242" s="407"/>
      <c r="I242" s="407"/>
      <c r="J242" s="407"/>
      <c r="K242" s="407"/>
      <c r="L242" s="461"/>
      <c r="M242" s="407"/>
      <c r="N242" s="407"/>
      <c r="O242" s="407"/>
      <c r="P242" s="407"/>
      <c r="Q242" s="407"/>
      <c r="R242" s="407"/>
      <c r="S242" s="407"/>
      <c r="T242" s="407"/>
      <c r="U242" s="407"/>
      <c r="V242" s="407"/>
      <c r="W242" s="407"/>
      <c r="X242" s="407"/>
      <c r="Y242" s="407"/>
      <c r="Z242" s="407"/>
      <c r="AA242" s="407"/>
    </row>
    <row r="243" spans="1:27" ht="15" customHeight="1">
      <c r="A243" s="459"/>
      <c r="B243" s="407"/>
      <c r="C243" s="407"/>
      <c r="D243" s="407"/>
      <c r="E243" s="407"/>
      <c r="F243" s="407"/>
      <c r="G243" s="407"/>
      <c r="H243" s="407"/>
      <c r="I243" s="407"/>
      <c r="J243" s="407"/>
      <c r="K243" s="407"/>
      <c r="L243" s="461"/>
      <c r="M243" s="407"/>
      <c r="N243" s="407"/>
      <c r="O243" s="407"/>
      <c r="P243" s="407"/>
      <c r="Q243" s="407"/>
      <c r="R243" s="407"/>
      <c r="S243" s="407"/>
      <c r="T243" s="407"/>
      <c r="U243" s="407"/>
      <c r="V243" s="407"/>
      <c r="W243" s="407"/>
      <c r="X243" s="407"/>
      <c r="Y243" s="407"/>
      <c r="Z243" s="407"/>
      <c r="AA243" s="407"/>
    </row>
    <row r="244" spans="1:27" ht="15" customHeight="1">
      <c r="A244" s="459"/>
      <c r="B244" s="407"/>
      <c r="C244" s="407"/>
      <c r="D244" s="407"/>
      <c r="E244" s="407"/>
      <c r="F244" s="407"/>
      <c r="G244" s="407"/>
      <c r="H244" s="407"/>
      <c r="I244" s="407"/>
      <c r="J244" s="407"/>
      <c r="K244" s="407"/>
      <c r="L244" s="461"/>
      <c r="M244" s="407"/>
      <c r="N244" s="407"/>
      <c r="O244" s="407"/>
      <c r="P244" s="407"/>
      <c r="Q244" s="407"/>
      <c r="R244" s="407"/>
      <c r="S244" s="407"/>
      <c r="T244" s="407"/>
      <c r="U244" s="407"/>
      <c r="V244" s="407"/>
      <c r="W244" s="407"/>
      <c r="X244" s="407"/>
      <c r="Y244" s="407"/>
      <c r="Z244" s="407"/>
      <c r="AA244" s="407"/>
    </row>
    <row r="245" spans="1:27" ht="15" customHeight="1">
      <c r="A245" s="459"/>
      <c r="B245" s="407"/>
      <c r="C245" s="407"/>
      <c r="D245" s="407"/>
      <c r="E245" s="407"/>
      <c r="F245" s="407"/>
      <c r="G245" s="407"/>
      <c r="H245" s="407"/>
      <c r="I245" s="407"/>
      <c r="J245" s="407"/>
      <c r="K245" s="407"/>
      <c r="L245" s="461"/>
      <c r="M245" s="407"/>
      <c r="N245" s="407"/>
      <c r="O245" s="407"/>
      <c r="P245" s="407"/>
      <c r="Q245" s="407"/>
      <c r="R245" s="407"/>
      <c r="S245" s="407"/>
      <c r="T245" s="407"/>
      <c r="U245" s="407"/>
      <c r="V245" s="407"/>
      <c r="W245" s="407"/>
      <c r="X245" s="407"/>
      <c r="Y245" s="407"/>
      <c r="Z245" s="407"/>
      <c r="AA245" s="407"/>
    </row>
    <row r="246" spans="1:27" ht="15" customHeight="1">
      <c r="A246" s="459"/>
      <c r="B246" s="407"/>
      <c r="C246" s="407"/>
      <c r="D246" s="407"/>
      <c r="E246" s="407"/>
      <c r="F246" s="407"/>
      <c r="G246" s="407"/>
      <c r="H246" s="407"/>
      <c r="I246" s="407"/>
      <c r="J246" s="407"/>
      <c r="K246" s="407"/>
      <c r="L246" s="461"/>
      <c r="M246" s="407"/>
      <c r="N246" s="407"/>
      <c r="O246" s="407"/>
      <c r="P246" s="407"/>
      <c r="Q246" s="407"/>
      <c r="R246" s="407"/>
      <c r="S246" s="407"/>
      <c r="T246" s="407"/>
      <c r="U246" s="407"/>
      <c r="V246" s="407"/>
      <c r="W246" s="407"/>
      <c r="X246" s="407"/>
      <c r="Y246" s="407"/>
      <c r="Z246" s="407"/>
      <c r="AA246" s="407"/>
    </row>
    <row r="247" spans="1:27" ht="15" customHeight="1">
      <c r="A247" s="459"/>
      <c r="B247" s="407"/>
      <c r="C247" s="407"/>
      <c r="D247" s="407"/>
      <c r="E247" s="407"/>
      <c r="F247" s="407"/>
      <c r="G247" s="407"/>
      <c r="H247" s="407"/>
      <c r="I247" s="407"/>
      <c r="J247" s="407"/>
      <c r="K247" s="407"/>
      <c r="L247" s="461"/>
      <c r="M247" s="407"/>
      <c r="N247" s="407"/>
      <c r="O247" s="407"/>
      <c r="P247" s="407"/>
      <c r="Q247" s="407"/>
      <c r="R247" s="407"/>
      <c r="S247" s="407"/>
      <c r="T247" s="407"/>
      <c r="U247" s="407"/>
      <c r="V247" s="407"/>
      <c r="W247" s="407"/>
      <c r="X247" s="407"/>
      <c r="Y247" s="407"/>
      <c r="Z247" s="407"/>
      <c r="AA247" s="407"/>
    </row>
    <row r="248" spans="1:27" ht="15" customHeight="1">
      <c r="A248" s="459"/>
      <c r="B248" s="407"/>
      <c r="C248" s="407"/>
      <c r="D248" s="407"/>
      <c r="E248" s="407"/>
      <c r="F248" s="407"/>
      <c r="G248" s="407"/>
      <c r="H248" s="407"/>
      <c r="I248" s="407"/>
      <c r="J248" s="407"/>
      <c r="K248" s="407"/>
      <c r="L248" s="461"/>
      <c r="M248" s="407"/>
      <c r="N248" s="407"/>
      <c r="O248" s="407"/>
      <c r="P248" s="407"/>
      <c r="Q248" s="407"/>
      <c r="R248" s="407"/>
      <c r="S248" s="407"/>
      <c r="T248" s="407"/>
      <c r="U248" s="407"/>
      <c r="V248" s="407"/>
      <c r="W248" s="407"/>
      <c r="X248" s="407"/>
      <c r="Y248" s="407"/>
      <c r="Z248" s="407"/>
      <c r="AA248" s="407"/>
    </row>
    <row r="249" spans="1:27" ht="15" customHeight="1">
      <c r="A249" s="459"/>
      <c r="B249" s="407"/>
      <c r="C249" s="407"/>
      <c r="D249" s="407"/>
      <c r="E249" s="407"/>
      <c r="F249" s="407"/>
      <c r="G249" s="407"/>
      <c r="H249" s="407"/>
      <c r="I249" s="407"/>
      <c r="J249" s="407"/>
      <c r="K249" s="407"/>
      <c r="L249" s="461"/>
      <c r="M249" s="407"/>
      <c r="N249" s="407"/>
      <c r="O249" s="407"/>
      <c r="P249" s="407"/>
      <c r="Q249" s="407"/>
      <c r="R249" s="407"/>
      <c r="S249" s="407"/>
      <c r="T249" s="407"/>
      <c r="U249" s="407"/>
      <c r="V249" s="407"/>
      <c r="W249" s="407"/>
      <c r="X249" s="407"/>
      <c r="Y249" s="407"/>
      <c r="Z249" s="407"/>
      <c r="AA249" s="407"/>
    </row>
    <row r="250" spans="1:27" ht="15" customHeight="1">
      <c r="A250" s="459"/>
      <c r="B250" s="407"/>
      <c r="C250" s="407"/>
      <c r="D250" s="407"/>
      <c r="E250" s="407"/>
      <c r="F250" s="407"/>
      <c r="G250" s="407"/>
      <c r="H250" s="407"/>
      <c r="I250" s="407"/>
      <c r="J250" s="407"/>
      <c r="K250" s="407"/>
      <c r="L250" s="461"/>
      <c r="M250" s="407"/>
      <c r="N250" s="407"/>
      <c r="O250" s="407"/>
      <c r="P250" s="407"/>
      <c r="Q250" s="407"/>
      <c r="R250" s="407"/>
      <c r="S250" s="407"/>
      <c r="T250" s="407"/>
      <c r="U250" s="407"/>
      <c r="V250" s="407"/>
      <c r="W250" s="407"/>
      <c r="X250" s="407"/>
      <c r="Y250" s="407"/>
      <c r="Z250" s="407"/>
      <c r="AA250" s="407"/>
    </row>
    <row r="251" spans="1:27" ht="15" customHeight="1">
      <c r="A251" s="459"/>
      <c r="B251" s="407"/>
      <c r="C251" s="407"/>
      <c r="D251" s="407"/>
      <c r="E251" s="407"/>
      <c r="F251" s="407"/>
      <c r="G251" s="407"/>
      <c r="H251" s="407"/>
      <c r="I251" s="407"/>
      <c r="J251" s="407"/>
      <c r="K251" s="407"/>
      <c r="L251" s="461"/>
      <c r="M251" s="407"/>
      <c r="N251" s="407"/>
      <c r="O251" s="407"/>
      <c r="P251" s="407"/>
      <c r="Q251" s="407"/>
      <c r="R251" s="407"/>
      <c r="S251" s="407"/>
      <c r="T251" s="407"/>
      <c r="U251" s="407"/>
      <c r="V251" s="407"/>
      <c r="W251" s="407"/>
      <c r="X251" s="407"/>
      <c r="Y251" s="407"/>
      <c r="Z251" s="407"/>
      <c r="AA251" s="407"/>
    </row>
    <row r="252" spans="1:27" ht="15" customHeight="1">
      <c r="A252" s="459"/>
      <c r="B252" s="407"/>
      <c r="C252" s="407"/>
      <c r="D252" s="407"/>
      <c r="E252" s="407"/>
      <c r="F252" s="407"/>
      <c r="G252" s="407"/>
      <c r="H252" s="407"/>
      <c r="I252" s="407"/>
      <c r="J252" s="407"/>
      <c r="K252" s="407"/>
      <c r="L252" s="461"/>
      <c r="M252" s="407"/>
      <c r="N252" s="407"/>
      <c r="O252" s="407"/>
      <c r="P252" s="407"/>
      <c r="Q252" s="407"/>
      <c r="R252" s="407"/>
      <c r="S252" s="407"/>
      <c r="T252" s="407"/>
      <c r="U252" s="407"/>
      <c r="V252" s="407"/>
      <c r="W252" s="407"/>
      <c r="X252" s="407"/>
      <c r="Y252" s="407"/>
      <c r="Z252" s="407"/>
      <c r="AA252" s="407"/>
    </row>
    <row r="253" spans="1:27" ht="15" customHeight="1">
      <c r="A253" s="459"/>
      <c r="B253" s="407"/>
      <c r="C253" s="407"/>
      <c r="D253" s="407"/>
      <c r="E253" s="407"/>
      <c r="F253" s="407"/>
      <c r="G253" s="407"/>
      <c r="H253" s="407"/>
      <c r="I253" s="407"/>
      <c r="J253" s="407"/>
      <c r="K253" s="407"/>
      <c r="L253" s="461"/>
      <c r="M253" s="407"/>
      <c r="N253" s="407"/>
      <c r="O253" s="407"/>
      <c r="P253" s="407"/>
      <c r="Q253" s="407"/>
      <c r="R253" s="407"/>
      <c r="S253" s="407"/>
      <c r="T253" s="407"/>
      <c r="U253" s="407"/>
      <c r="V253" s="407"/>
      <c r="W253" s="407"/>
      <c r="X253" s="407"/>
      <c r="Y253" s="407"/>
      <c r="Z253" s="407"/>
      <c r="AA253" s="407"/>
    </row>
    <row r="254" spans="1:27" ht="15" customHeight="1">
      <c r="A254" s="459"/>
      <c r="B254" s="407"/>
      <c r="C254" s="407"/>
      <c r="D254" s="407"/>
      <c r="E254" s="407"/>
      <c r="F254" s="407"/>
      <c r="G254" s="407"/>
      <c r="H254" s="407"/>
      <c r="I254" s="407"/>
      <c r="J254" s="407"/>
      <c r="K254" s="407"/>
      <c r="L254" s="461"/>
      <c r="M254" s="407"/>
      <c r="N254" s="407"/>
      <c r="O254" s="407"/>
      <c r="P254" s="407"/>
      <c r="Q254" s="407"/>
      <c r="R254" s="407"/>
      <c r="S254" s="407"/>
      <c r="T254" s="407"/>
      <c r="U254" s="407"/>
      <c r="V254" s="407"/>
      <c r="W254" s="407"/>
      <c r="X254" s="407"/>
      <c r="Y254" s="407"/>
      <c r="Z254" s="407"/>
      <c r="AA254" s="407"/>
    </row>
    <row r="255" spans="1:27" ht="15" customHeight="1">
      <c r="A255" s="459"/>
      <c r="B255" s="407"/>
      <c r="C255" s="407"/>
      <c r="D255" s="407"/>
      <c r="E255" s="407"/>
      <c r="F255" s="407"/>
      <c r="G255" s="407"/>
      <c r="H255" s="407"/>
      <c r="I255" s="407"/>
      <c r="J255" s="407"/>
      <c r="K255" s="407"/>
      <c r="L255" s="461"/>
      <c r="M255" s="407"/>
      <c r="N255" s="407"/>
      <c r="O255" s="407"/>
      <c r="P255" s="407"/>
      <c r="Q255" s="407"/>
      <c r="R255" s="407"/>
      <c r="S255" s="407"/>
      <c r="T255" s="407"/>
      <c r="U255" s="407"/>
      <c r="V255" s="407"/>
      <c r="W255" s="407"/>
      <c r="X255" s="407"/>
      <c r="Y255" s="407"/>
      <c r="Z255" s="407"/>
      <c r="AA255" s="407"/>
    </row>
    <row r="256" spans="1:27" ht="15" customHeight="1">
      <c r="A256" s="459"/>
      <c r="B256" s="407"/>
      <c r="C256" s="407"/>
      <c r="D256" s="407"/>
      <c r="E256" s="407"/>
      <c r="F256" s="407"/>
      <c r="G256" s="407"/>
      <c r="H256" s="407"/>
      <c r="I256" s="407"/>
      <c r="J256" s="407"/>
      <c r="K256" s="407"/>
      <c r="L256" s="461"/>
      <c r="M256" s="407"/>
      <c r="N256" s="407"/>
      <c r="O256" s="407"/>
      <c r="P256" s="407"/>
      <c r="Q256" s="407"/>
      <c r="R256" s="407"/>
      <c r="S256" s="407"/>
      <c r="T256" s="407"/>
      <c r="U256" s="407"/>
      <c r="V256" s="407"/>
      <c r="W256" s="407"/>
      <c r="X256" s="407"/>
      <c r="Y256" s="407"/>
      <c r="Z256" s="407"/>
      <c r="AA256" s="407"/>
    </row>
    <row r="257" spans="1:27" ht="15" customHeight="1">
      <c r="A257" s="459"/>
      <c r="B257" s="407"/>
      <c r="C257" s="407"/>
      <c r="D257" s="407"/>
      <c r="E257" s="407"/>
      <c r="F257" s="407"/>
      <c r="G257" s="407"/>
      <c r="H257" s="407"/>
      <c r="I257" s="407"/>
      <c r="J257" s="407"/>
      <c r="K257" s="407"/>
      <c r="L257" s="461"/>
      <c r="M257" s="407"/>
      <c r="N257" s="407"/>
      <c r="O257" s="407"/>
      <c r="P257" s="407"/>
      <c r="Q257" s="407"/>
      <c r="R257" s="407"/>
      <c r="S257" s="407"/>
      <c r="T257" s="407"/>
      <c r="U257" s="407"/>
      <c r="V257" s="407"/>
      <c r="W257" s="407"/>
      <c r="X257" s="407"/>
      <c r="Y257" s="407"/>
      <c r="Z257" s="407"/>
      <c r="AA257" s="407"/>
    </row>
    <row r="258" spans="1:27" ht="15" customHeight="1">
      <c r="A258" s="459"/>
      <c r="B258" s="407"/>
      <c r="C258" s="407"/>
      <c r="D258" s="407"/>
      <c r="E258" s="407"/>
      <c r="F258" s="407"/>
      <c r="G258" s="407"/>
      <c r="H258" s="407"/>
      <c r="I258" s="407"/>
      <c r="J258" s="407"/>
      <c r="K258" s="407"/>
      <c r="L258" s="461"/>
      <c r="M258" s="407"/>
      <c r="N258" s="407"/>
      <c r="O258" s="407"/>
      <c r="P258" s="407"/>
      <c r="Q258" s="407"/>
      <c r="R258" s="407"/>
      <c r="S258" s="407"/>
      <c r="T258" s="407"/>
      <c r="U258" s="407"/>
      <c r="V258" s="407"/>
      <c r="W258" s="407"/>
      <c r="X258" s="407"/>
      <c r="Y258" s="407"/>
      <c r="Z258" s="407"/>
      <c r="AA258" s="407"/>
    </row>
    <row r="259" spans="1:27" ht="15" customHeight="1">
      <c r="A259" s="459"/>
      <c r="B259" s="407"/>
      <c r="C259" s="407"/>
      <c r="D259" s="407"/>
      <c r="E259" s="407"/>
      <c r="F259" s="407"/>
      <c r="G259" s="407"/>
      <c r="H259" s="407"/>
      <c r="I259" s="407"/>
      <c r="J259" s="407"/>
      <c r="K259" s="407"/>
      <c r="L259" s="461"/>
      <c r="M259" s="407"/>
      <c r="N259" s="407"/>
      <c r="O259" s="407"/>
      <c r="P259" s="407"/>
      <c r="Q259" s="407"/>
      <c r="R259" s="407"/>
      <c r="S259" s="407"/>
      <c r="T259" s="407"/>
      <c r="U259" s="407"/>
      <c r="V259" s="407"/>
      <c r="W259" s="407"/>
      <c r="X259" s="407"/>
      <c r="Y259" s="407"/>
      <c r="Z259" s="407"/>
      <c r="AA259" s="407"/>
    </row>
    <row r="260" spans="1:27" ht="15" customHeight="1">
      <c r="A260" s="459"/>
      <c r="B260" s="407"/>
      <c r="C260" s="407"/>
      <c r="D260" s="407"/>
      <c r="E260" s="407"/>
      <c r="F260" s="407"/>
      <c r="G260" s="407"/>
      <c r="H260" s="407"/>
      <c r="I260" s="407"/>
      <c r="J260" s="407"/>
      <c r="K260" s="407"/>
      <c r="L260" s="461"/>
      <c r="M260" s="407"/>
      <c r="N260" s="407"/>
      <c r="O260" s="407"/>
      <c r="P260" s="407"/>
      <c r="Q260" s="407"/>
      <c r="R260" s="407"/>
      <c r="S260" s="407"/>
      <c r="T260" s="407"/>
      <c r="U260" s="407"/>
      <c r="V260" s="407"/>
      <c r="W260" s="407"/>
      <c r="X260" s="407"/>
      <c r="Y260" s="407"/>
      <c r="Z260" s="407"/>
      <c r="AA260" s="407"/>
    </row>
    <row r="261" spans="1:27" ht="15" customHeight="1">
      <c r="A261" s="459"/>
      <c r="B261" s="407"/>
      <c r="C261" s="407"/>
      <c r="D261" s="407"/>
      <c r="E261" s="407"/>
      <c r="F261" s="407"/>
      <c r="G261" s="407"/>
      <c r="H261" s="407"/>
      <c r="I261" s="407"/>
      <c r="J261" s="407"/>
      <c r="K261" s="407"/>
      <c r="L261" s="461"/>
      <c r="M261" s="407"/>
      <c r="N261" s="407"/>
      <c r="O261" s="407"/>
      <c r="P261" s="407"/>
      <c r="Q261" s="407"/>
      <c r="R261" s="407"/>
      <c r="S261" s="407"/>
      <c r="T261" s="407"/>
      <c r="U261" s="407"/>
      <c r="V261" s="407"/>
      <c r="W261" s="407"/>
      <c r="X261" s="407"/>
      <c r="Y261" s="407"/>
      <c r="Z261" s="407"/>
      <c r="AA261" s="407"/>
    </row>
    <row r="262" spans="1:27" ht="15" customHeight="1">
      <c r="A262" s="459"/>
      <c r="B262" s="407"/>
      <c r="C262" s="407"/>
      <c r="D262" s="407"/>
      <c r="E262" s="407"/>
      <c r="F262" s="407"/>
      <c r="G262" s="407"/>
      <c r="H262" s="407"/>
      <c r="I262" s="407"/>
      <c r="J262" s="407"/>
      <c r="K262" s="407"/>
      <c r="L262" s="461"/>
      <c r="M262" s="407"/>
      <c r="N262" s="407"/>
      <c r="O262" s="407"/>
      <c r="P262" s="407"/>
      <c r="Q262" s="407"/>
      <c r="R262" s="407"/>
      <c r="S262" s="407"/>
      <c r="T262" s="407"/>
      <c r="U262" s="407"/>
      <c r="V262" s="407"/>
      <c r="W262" s="407"/>
      <c r="X262" s="407"/>
      <c r="Y262" s="407"/>
      <c r="Z262" s="407"/>
      <c r="AA262" s="407"/>
    </row>
    <row r="263" spans="1:27" ht="15" customHeight="1">
      <c r="A263" s="459"/>
      <c r="B263" s="407"/>
      <c r="C263" s="407"/>
      <c r="D263" s="407"/>
      <c r="E263" s="407"/>
      <c r="F263" s="407"/>
      <c r="G263" s="407"/>
      <c r="H263" s="407"/>
      <c r="I263" s="407"/>
      <c r="J263" s="407"/>
      <c r="K263" s="407"/>
      <c r="L263" s="461"/>
      <c r="M263" s="407"/>
      <c r="N263" s="407"/>
      <c r="O263" s="407"/>
      <c r="P263" s="407"/>
      <c r="Q263" s="407"/>
      <c r="R263" s="407"/>
      <c r="S263" s="407"/>
      <c r="T263" s="407"/>
      <c r="U263" s="407"/>
      <c r="V263" s="407"/>
      <c r="W263" s="407"/>
      <c r="X263" s="407"/>
      <c r="Y263" s="407"/>
      <c r="Z263" s="407"/>
      <c r="AA263" s="407"/>
    </row>
    <row r="264" spans="1:27" ht="15" customHeight="1">
      <c r="A264" s="459"/>
      <c r="B264" s="407"/>
      <c r="C264" s="407"/>
      <c r="D264" s="407"/>
      <c r="E264" s="407"/>
      <c r="F264" s="407"/>
      <c r="G264" s="407"/>
      <c r="H264" s="407"/>
      <c r="I264" s="407"/>
      <c r="J264" s="407"/>
      <c r="K264" s="407"/>
      <c r="L264" s="461"/>
      <c r="M264" s="407"/>
      <c r="N264" s="407"/>
      <c r="O264" s="407"/>
      <c r="P264" s="407"/>
      <c r="Q264" s="407"/>
      <c r="R264" s="407"/>
      <c r="S264" s="407"/>
      <c r="T264" s="407"/>
      <c r="U264" s="407"/>
      <c r="V264" s="407"/>
      <c r="W264" s="407"/>
      <c r="X264" s="407"/>
      <c r="Y264" s="407"/>
      <c r="Z264" s="407"/>
      <c r="AA264" s="407"/>
    </row>
    <row r="265" spans="1:27" ht="15" customHeight="1">
      <c r="A265" s="459"/>
      <c r="B265" s="407"/>
      <c r="C265" s="407"/>
      <c r="D265" s="407"/>
      <c r="E265" s="407"/>
      <c r="F265" s="407"/>
      <c r="G265" s="407"/>
      <c r="H265" s="407"/>
      <c r="I265" s="407"/>
      <c r="J265" s="407"/>
      <c r="K265" s="407"/>
      <c r="L265" s="461"/>
      <c r="M265" s="407"/>
      <c r="N265" s="407"/>
      <c r="O265" s="407"/>
      <c r="P265" s="407"/>
      <c r="Q265" s="407"/>
      <c r="R265" s="407"/>
      <c r="S265" s="407"/>
      <c r="T265" s="407"/>
      <c r="U265" s="407"/>
      <c r="V265" s="407"/>
      <c r="W265" s="407"/>
      <c r="X265" s="407"/>
      <c r="Y265" s="407"/>
      <c r="Z265" s="407"/>
      <c r="AA265" s="407"/>
    </row>
    <row r="266" spans="1:27" ht="15" customHeight="1">
      <c r="A266" s="459"/>
      <c r="B266" s="407"/>
      <c r="C266" s="407"/>
      <c r="D266" s="407"/>
      <c r="E266" s="407"/>
      <c r="F266" s="407"/>
      <c r="G266" s="407"/>
      <c r="H266" s="407"/>
      <c r="I266" s="407"/>
      <c r="J266" s="407"/>
      <c r="K266" s="407"/>
      <c r="L266" s="461"/>
      <c r="M266" s="407"/>
      <c r="N266" s="407"/>
      <c r="O266" s="407"/>
      <c r="P266" s="407"/>
      <c r="Q266" s="407"/>
      <c r="R266" s="407"/>
      <c r="S266" s="407"/>
      <c r="T266" s="407"/>
      <c r="U266" s="407"/>
      <c r="V266" s="407"/>
      <c r="W266" s="407"/>
      <c r="X266" s="407"/>
      <c r="Y266" s="407"/>
      <c r="Z266" s="407"/>
      <c r="AA266" s="407"/>
    </row>
    <row r="267" spans="1:27" ht="15" customHeight="1">
      <c r="A267" s="459"/>
      <c r="B267" s="407"/>
      <c r="C267" s="407"/>
      <c r="D267" s="407"/>
      <c r="E267" s="407"/>
      <c r="F267" s="407"/>
      <c r="G267" s="407"/>
      <c r="H267" s="407"/>
      <c r="I267" s="407"/>
      <c r="J267" s="407"/>
      <c r="K267" s="407"/>
      <c r="L267" s="461"/>
      <c r="M267" s="407"/>
      <c r="N267" s="407"/>
      <c r="O267" s="407"/>
      <c r="P267" s="407"/>
      <c r="Q267" s="407"/>
      <c r="R267" s="407"/>
      <c r="S267" s="407"/>
      <c r="T267" s="407"/>
      <c r="U267" s="407"/>
      <c r="V267" s="407"/>
      <c r="W267" s="407"/>
      <c r="X267" s="407"/>
      <c r="Y267" s="407"/>
      <c r="Z267" s="407"/>
      <c r="AA267" s="407"/>
    </row>
    <row r="268" spans="1:27" ht="15" customHeight="1">
      <c r="A268" s="459"/>
      <c r="B268" s="407"/>
      <c r="C268" s="407"/>
      <c r="D268" s="407"/>
      <c r="E268" s="407"/>
      <c r="F268" s="407"/>
      <c r="G268" s="407"/>
      <c r="H268" s="407"/>
      <c r="I268" s="407"/>
      <c r="J268" s="407"/>
      <c r="K268" s="407"/>
      <c r="L268" s="461"/>
      <c r="M268" s="407"/>
      <c r="N268" s="407"/>
      <c r="O268" s="407"/>
      <c r="P268" s="407"/>
      <c r="Q268" s="407"/>
      <c r="R268" s="407"/>
      <c r="S268" s="407"/>
      <c r="T268" s="407"/>
      <c r="U268" s="407"/>
      <c r="V268" s="407"/>
      <c r="W268" s="407"/>
      <c r="X268" s="407"/>
      <c r="Y268" s="407"/>
      <c r="Z268" s="407"/>
      <c r="AA268" s="407"/>
    </row>
    <row r="269" spans="1:27" ht="15" customHeight="1">
      <c r="A269" s="459"/>
      <c r="B269" s="407"/>
      <c r="C269" s="407"/>
      <c r="D269" s="407"/>
      <c r="E269" s="407"/>
      <c r="F269" s="407"/>
      <c r="G269" s="407"/>
      <c r="H269" s="407"/>
      <c r="I269" s="407"/>
      <c r="J269" s="407"/>
      <c r="K269" s="407"/>
      <c r="L269" s="461"/>
      <c r="M269" s="407"/>
      <c r="N269" s="407"/>
      <c r="O269" s="407"/>
      <c r="P269" s="407"/>
      <c r="Q269" s="407"/>
      <c r="R269" s="407"/>
      <c r="S269" s="407"/>
      <c r="T269" s="407"/>
      <c r="U269" s="407"/>
      <c r="V269" s="407"/>
      <c r="W269" s="407"/>
      <c r="X269" s="407"/>
      <c r="Y269" s="407"/>
      <c r="Z269" s="407"/>
      <c r="AA269" s="407"/>
    </row>
    <row r="270" spans="1:27" ht="15" customHeight="1">
      <c r="A270" s="459"/>
      <c r="B270" s="407"/>
      <c r="C270" s="407"/>
      <c r="D270" s="407"/>
      <c r="E270" s="407"/>
      <c r="F270" s="407"/>
      <c r="G270" s="407"/>
      <c r="H270" s="407"/>
      <c r="I270" s="407"/>
      <c r="J270" s="407"/>
      <c r="K270" s="407"/>
      <c r="L270" s="461"/>
      <c r="M270" s="407"/>
      <c r="N270" s="407"/>
      <c r="O270" s="407"/>
      <c r="P270" s="407"/>
      <c r="Q270" s="407"/>
      <c r="R270" s="407"/>
      <c r="S270" s="407"/>
      <c r="T270" s="407"/>
      <c r="U270" s="407"/>
      <c r="V270" s="407"/>
      <c r="W270" s="407"/>
      <c r="X270" s="407"/>
      <c r="Y270" s="407"/>
      <c r="Z270" s="407"/>
      <c r="AA270" s="407"/>
    </row>
    <row r="271" spans="1:27" ht="15" customHeight="1">
      <c r="A271" s="459"/>
      <c r="B271" s="407"/>
      <c r="C271" s="407"/>
      <c r="D271" s="407"/>
      <c r="E271" s="407"/>
      <c r="F271" s="407"/>
      <c r="G271" s="407"/>
      <c r="H271" s="407"/>
      <c r="I271" s="407"/>
      <c r="J271" s="407"/>
      <c r="K271" s="407"/>
      <c r="L271" s="461"/>
      <c r="M271" s="407"/>
      <c r="N271" s="407"/>
      <c r="O271" s="407"/>
      <c r="P271" s="407"/>
      <c r="Q271" s="407"/>
      <c r="R271" s="407"/>
      <c r="S271" s="407"/>
      <c r="T271" s="407"/>
      <c r="U271" s="407"/>
      <c r="V271" s="407"/>
      <c r="W271" s="407"/>
      <c r="X271" s="407"/>
      <c r="Y271" s="407"/>
      <c r="Z271" s="407"/>
      <c r="AA271" s="407"/>
    </row>
    <row r="272" spans="1:27" ht="15" customHeight="1">
      <c r="A272" s="459"/>
      <c r="B272" s="407"/>
      <c r="C272" s="407"/>
      <c r="D272" s="407"/>
      <c r="E272" s="407"/>
      <c r="F272" s="407"/>
      <c r="G272" s="407"/>
      <c r="H272" s="407"/>
      <c r="I272" s="407"/>
      <c r="J272" s="407"/>
      <c r="K272" s="407"/>
      <c r="L272" s="461"/>
      <c r="M272" s="407"/>
      <c r="N272" s="407"/>
      <c r="O272" s="407"/>
      <c r="P272" s="407"/>
      <c r="Q272" s="407"/>
      <c r="R272" s="407"/>
      <c r="S272" s="407"/>
      <c r="T272" s="407"/>
      <c r="U272" s="407"/>
      <c r="V272" s="407"/>
      <c r="W272" s="407"/>
      <c r="X272" s="407"/>
      <c r="Y272" s="407"/>
      <c r="Z272" s="407"/>
      <c r="AA272" s="407"/>
    </row>
    <row r="273" spans="1:27" ht="15" customHeight="1">
      <c r="A273" s="459"/>
      <c r="B273" s="407"/>
      <c r="C273" s="407"/>
      <c r="D273" s="407"/>
      <c r="E273" s="407"/>
      <c r="F273" s="407"/>
      <c r="G273" s="407"/>
      <c r="H273" s="407"/>
      <c r="I273" s="407"/>
      <c r="J273" s="407"/>
      <c r="K273" s="407"/>
      <c r="L273" s="461"/>
      <c r="M273" s="407"/>
      <c r="N273" s="407"/>
      <c r="O273" s="407"/>
      <c r="P273" s="407"/>
      <c r="Q273" s="407"/>
      <c r="R273" s="407"/>
      <c r="S273" s="407"/>
      <c r="T273" s="407"/>
      <c r="U273" s="407"/>
      <c r="V273" s="407"/>
      <c r="W273" s="407"/>
      <c r="X273" s="407"/>
      <c r="Y273" s="407"/>
      <c r="Z273" s="407"/>
      <c r="AA273" s="407"/>
    </row>
    <row r="274" spans="1:27" ht="15" customHeight="1">
      <c r="A274" s="459"/>
      <c r="B274" s="407"/>
      <c r="C274" s="407"/>
      <c r="D274" s="407"/>
      <c r="E274" s="407"/>
      <c r="F274" s="407"/>
      <c r="G274" s="407"/>
      <c r="H274" s="407"/>
      <c r="I274" s="407"/>
      <c r="J274" s="407"/>
      <c r="K274" s="407"/>
      <c r="L274" s="461"/>
      <c r="M274" s="407"/>
      <c r="N274" s="407"/>
      <c r="O274" s="407"/>
      <c r="P274" s="407"/>
      <c r="Q274" s="407"/>
      <c r="R274" s="407"/>
      <c r="S274" s="407"/>
      <c r="T274" s="407"/>
      <c r="U274" s="407"/>
      <c r="V274" s="407"/>
      <c r="W274" s="407"/>
      <c r="X274" s="407"/>
      <c r="Y274" s="407"/>
      <c r="Z274" s="407"/>
      <c r="AA274" s="407"/>
    </row>
    <row r="275" spans="1:27" ht="15" customHeight="1">
      <c r="A275" s="459"/>
      <c r="B275" s="407"/>
      <c r="C275" s="407"/>
      <c r="D275" s="407"/>
      <c r="E275" s="407"/>
      <c r="F275" s="407"/>
      <c r="G275" s="407"/>
      <c r="H275" s="407"/>
      <c r="I275" s="407"/>
      <c r="J275" s="407"/>
      <c r="K275" s="407"/>
      <c r="L275" s="461"/>
      <c r="M275" s="407"/>
      <c r="N275" s="407"/>
      <c r="O275" s="407"/>
      <c r="P275" s="407"/>
      <c r="Q275" s="407"/>
      <c r="R275" s="407"/>
      <c r="S275" s="407"/>
      <c r="T275" s="407"/>
      <c r="U275" s="407"/>
      <c r="V275" s="407"/>
      <c r="W275" s="407"/>
      <c r="X275" s="407"/>
      <c r="Y275" s="407"/>
      <c r="Z275" s="407"/>
      <c r="AA275" s="407"/>
    </row>
    <row r="276" spans="1:27" ht="15" customHeight="1">
      <c r="A276" s="459"/>
      <c r="B276" s="407"/>
      <c r="C276" s="407"/>
      <c r="D276" s="407"/>
      <c r="E276" s="407"/>
      <c r="F276" s="407"/>
      <c r="G276" s="407"/>
      <c r="H276" s="407"/>
      <c r="I276" s="407"/>
      <c r="J276" s="407"/>
      <c r="K276" s="407"/>
      <c r="L276" s="461"/>
      <c r="M276" s="407"/>
      <c r="N276" s="407"/>
      <c r="O276" s="407"/>
      <c r="P276" s="407"/>
      <c r="Q276" s="407"/>
      <c r="R276" s="407"/>
      <c r="S276" s="407"/>
      <c r="T276" s="407"/>
      <c r="U276" s="407"/>
      <c r="V276" s="407"/>
      <c r="W276" s="407"/>
      <c r="X276" s="407"/>
      <c r="Y276" s="407"/>
      <c r="Z276" s="407"/>
      <c r="AA276" s="407"/>
    </row>
    <row r="277" spans="1:27" ht="15" customHeight="1">
      <c r="A277" s="459"/>
      <c r="B277" s="407"/>
      <c r="C277" s="407"/>
      <c r="D277" s="407"/>
      <c r="E277" s="407"/>
      <c r="F277" s="407"/>
      <c r="G277" s="407"/>
      <c r="H277" s="407"/>
      <c r="I277" s="407"/>
      <c r="J277" s="407"/>
      <c r="K277" s="407"/>
      <c r="L277" s="461"/>
      <c r="M277" s="407"/>
      <c r="N277" s="407"/>
      <c r="O277" s="407"/>
      <c r="P277" s="407"/>
      <c r="Q277" s="407"/>
      <c r="R277" s="407"/>
      <c r="S277" s="407"/>
      <c r="T277" s="407"/>
      <c r="U277" s="407"/>
      <c r="V277" s="407"/>
      <c r="W277" s="407"/>
      <c r="X277" s="407"/>
      <c r="Y277" s="407"/>
      <c r="Z277" s="407"/>
      <c r="AA277" s="407"/>
    </row>
    <row r="278" spans="1:27" ht="15" customHeight="1">
      <c r="A278" s="459"/>
      <c r="B278" s="407"/>
      <c r="C278" s="407"/>
      <c r="D278" s="407"/>
      <c r="E278" s="407"/>
      <c r="F278" s="407"/>
      <c r="G278" s="407"/>
      <c r="H278" s="407"/>
      <c r="I278" s="407"/>
      <c r="J278" s="407"/>
      <c r="K278" s="407"/>
      <c r="L278" s="461"/>
      <c r="M278" s="407"/>
      <c r="N278" s="407"/>
      <c r="O278" s="407"/>
      <c r="P278" s="407"/>
      <c r="Q278" s="407"/>
      <c r="R278" s="407"/>
      <c r="S278" s="407"/>
      <c r="T278" s="407"/>
      <c r="U278" s="407"/>
      <c r="V278" s="407"/>
      <c r="W278" s="407"/>
      <c r="X278" s="407"/>
      <c r="Y278" s="407"/>
      <c r="Z278" s="407"/>
      <c r="AA278" s="407"/>
    </row>
    <row r="279" spans="1:27" ht="15" customHeight="1">
      <c r="A279" s="459"/>
      <c r="B279" s="407"/>
      <c r="C279" s="407"/>
      <c r="D279" s="407"/>
      <c r="E279" s="407"/>
      <c r="F279" s="407"/>
      <c r="G279" s="407"/>
      <c r="H279" s="407"/>
      <c r="I279" s="407"/>
      <c r="J279" s="407"/>
      <c r="K279" s="407"/>
      <c r="L279" s="461"/>
      <c r="M279" s="407"/>
      <c r="N279" s="407"/>
      <c r="O279" s="407"/>
      <c r="P279" s="407"/>
      <c r="Q279" s="407"/>
      <c r="R279" s="407"/>
      <c r="S279" s="407"/>
      <c r="T279" s="407"/>
      <c r="U279" s="407"/>
      <c r="V279" s="407"/>
      <c r="W279" s="407"/>
      <c r="X279" s="407"/>
      <c r="Y279" s="407"/>
      <c r="Z279" s="407"/>
      <c r="AA279" s="407"/>
    </row>
    <row r="280" spans="1:27" ht="15" customHeight="1">
      <c r="A280" s="459"/>
      <c r="B280" s="407"/>
      <c r="C280" s="407"/>
      <c r="D280" s="407"/>
      <c r="E280" s="407"/>
      <c r="F280" s="407"/>
      <c r="G280" s="407"/>
      <c r="H280" s="407"/>
      <c r="I280" s="407"/>
      <c r="J280" s="407"/>
      <c r="K280" s="407"/>
      <c r="L280" s="461"/>
      <c r="M280" s="407"/>
      <c r="N280" s="407"/>
      <c r="O280" s="407"/>
      <c r="P280" s="407"/>
      <c r="Q280" s="407"/>
      <c r="R280" s="407"/>
      <c r="S280" s="407"/>
      <c r="T280" s="407"/>
      <c r="U280" s="407"/>
      <c r="V280" s="407"/>
      <c r="W280" s="407"/>
      <c r="X280" s="407"/>
      <c r="Y280" s="407"/>
      <c r="Z280" s="407"/>
      <c r="AA280" s="407"/>
    </row>
    <row r="281" spans="1:27" ht="15" customHeight="1">
      <c r="A281" s="459"/>
      <c r="B281" s="407"/>
      <c r="C281" s="407"/>
      <c r="D281" s="407"/>
      <c r="E281" s="407"/>
      <c r="F281" s="407"/>
      <c r="G281" s="407"/>
      <c r="H281" s="407"/>
      <c r="I281" s="407"/>
      <c r="J281" s="407"/>
      <c r="K281" s="407"/>
      <c r="L281" s="461"/>
      <c r="M281" s="407"/>
      <c r="N281" s="407"/>
      <c r="O281" s="407"/>
      <c r="P281" s="407"/>
      <c r="Q281" s="407"/>
      <c r="R281" s="407"/>
      <c r="S281" s="407"/>
      <c r="T281" s="407"/>
      <c r="U281" s="407"/>
      <c r="V281" s="407"/>
      <c r="W281" s="407"/>
      <c r="X281" s="407"/>
      <c r="Y281" s="407"/>
      <c r="Z281" s="407"/>
      <c r="AA281" s="407"/>
    </row>
    <row r="282" spans="1:27" ht="15" customHeight="1">
      <c r="A282" s="459"/>
      <c r="B282" s="407"/>
      <c r="C282" s="407"/>
      <c r="D282" s="407"/>
      <c r="E282" s="407"/>
      <c r="F282" s="407"/>
      <c r="G282" s="407"/>
      <c r="H282" s="407"/>
      <c r="I282" s="407"/>
      <c r="J282" s="407"/>
      <c r="K282" s="407"/>
      <c r="L282" s="461"/>
      <c r="M282" s="407"/>
      <c r="N282" s="407"/>
      <c r="O282" s="407"/>
      <c r="P282" s="407"/>
      <c r="Q282" s="407"/>
      <c r="R282" s="407"/>
      <c r="S282" s="407"/>
      <c r="T282" s="407"/>
      <c r="U282" s="407"/>
      <c r="V282" s="407"/>
      <c r="W282" s="407"/>
      <c r="X282" s="407"/>
      <c r="Y282" s="407"/>
      <c r="Z282" s="407"/>
      <c r="AA282" s="407"/>
    </row>
    <row r="283" spans="1:27" ht="15" customHeight="1">
      <c r="A283" s="459"/>
      <c r="B283" s="407"/>
      <c r="C283" s="407"/>
      <c r="D283" s="407"/>
      <c r="E283" s="407"/>
      <c r="F283" s="407"/>
      <c r="G283" s="407"/>
      <c r="H283" s="407"/>
      <c r="I283" s="407"/>
      <c r="J283" s="407"/>
      <c r="K283" s="407"/>
      <c r="L283" s="461"/>
      <c r="M283" s="407"/>
      <c r="N283" s="407"/>
      <c r="O283" s="407"/>
      <c r="P283" s="407"/>
      <c r="Q283" s="407"/>
      <c r="R283" s="407"/>
      <c r="S283" s="407"/>
      <c r="T283" s="407"/>
      <c r="U283" s="407"/>
      <c r="V283" s="407"/>
      <c r="W283" s="407"/>
      <c r="X283" s="407"/>
      <c r="Y283" s="407"/>
      <c r="Z283" s="407"/>
      <c r="AA283" s="407"/>
    </row>
    <row r="284" spans="1:27" ht="15" customHeight="1">
      <c r="A284" s="459"/>
      <c r="B284" s="407"/>
      <c r="C284" s="407"/>
      <c r="D284" s="407"/>
      <c r="E284" s="407"/>
      <c r="F284" s="407"/>
      <c r="G284" s="407"/>
      <c r="H284" s="407"/>
      <c r="I284" s="407"/>
      <c r="J284" s="407"/>
      <c r="K284" s="407"/>
      <c r="L284" s="461"/>
      <c r="M284" s="407"/>
      <c r="N284" s="407"/>
      <c r="O284" s="407"/>
      <c r="P284" s="407"/>
      <c r="Q284" s="407"/>
      <c r="R284" s="407"/>
      <c r="S284" s="407"/>
      <c r="T284" s="407"/>
      <c r="U284" s="407"/>
      <c r="V284" s="407"/>
      <c r="W284" s="407"/>
      <c r="X284" s="407"/>
      <c r="Y284" s="407"/>
      <c r="Z284" s="407"/>
      <c r="AA284" s="407"/>
    </row>
    <row r="285" spans="1:27" ht="15" customHeight="1">
      <c r="A285" s="459"/>
      <c r="B285" s="407"/>
      <c r="C285" s="407"/>
      <c r="D285" s="407"/>
      <c r="E285" s="407"/>
      <c r="F285" s="407"/>
      <c r="G285" s="407"/>
      <c r="H285" s="407"/>
      <c r="I285" s="407"/>
      <c r="J285" s="407"/>
      <c r="K285" s="407"/>
      <c r="L285" s="461"/>
      <c r="M285" s="407"/>
      <c r="N285" s="407"/>
      <c r="O285" s="407"/>
      <c r="P285" s="407"/>
      <c r="Q285" s="407"/>
      <c r="R285" s="407"/>
      <c r="S285" s="407"/>
      <c r="T285" s="407"/>
      <c r="U285" s="407"/>
      <c r="V285" s="407"/>
      <c r="W285" s="407"/>
      <c r="X285" s="407"/>
      <c r="Y285" s="407"/>
      <c r="Z285" s="407"/>
      <c r="AA285" s="407"/>
    </row>
    <row r="286" spans="1:27" ht="15" customHeight="1">
      <c r="A286" s="459"/>
      <c r="B286" s="407"/>
      <c r="C286" s="407"/>
      <c r="D286" s="407"/>
      <c r="E286" s="407"/>
      <c r="F286" s="407"/>
      <c r="G286" s="407"/>
      <c r="H286" s="407"/>
      <c r="I286" s="407"/>
      <c r="J286" s="407"/>
      <c r="K286" s="407"/>
      <c r="L286" s="461"/>
      <c r="M286" s="407"/>
      <c r="N286" s="407"/>
      <c r="O286" s="407"/>
      <c r="P286" s="407"/>
      <c r="Q286" s="407"/>
      <c r="R286" s="407"/>
      <c r="S286" s="407"/>
      <c r="T286" s="407"/>
      <c r="U286" s="407"/>
      <c r="V286" s="407"/>
      <c r="W286" s="407"/>
      <c r="X286" s="407"/>
      <c r="Y286" s="407"/>
      <c r="Z286" s="407"/>
      <c r="AA286" s="407"/>
    </row>
    <row r="287" spans="1:27" ht="15" customHeight="1">
      <c r="A287" s="459"/>
      <c r="B287" s="407"/>
      <c r="C287" s="407"/>
      <c r="D287" s="407"/>
      <c r="E287" s="407"/>
      <c r="F287" s="407"/>
      <c r="G287" s="407"/>
      <c r="H287" s="407"/>
      <c r="I287" s="407"/>
      <c r="J287" s="407"/>
      <c r="K287" s="407"/>
      <c r="L287" s="461"/>
      <c r="M287" s="407"/>
      <c r="N287" s="407"/>
      <c r="O287" s="407"/>
      <c r="P287" s="407"/>
      <c r="Q287" s="407"/>
      <c r="R287" s="407"/>
      <c r="S287" s="407"/>
      <c r="T287" s="407"/>
      <c r="U287" s="407"/>
      <c r="V287" s="407"/>
      <c r="W287" s="407"/>
      <c r="X287" s="407"/>
      <c r="Y287" s="407"/>
      <c r="Z287" s="407"/>
      <c r="AA287" s="407"/>
    </row>
    <row r="288" spans="1:27" ht="15" customHeight="1">
      <c r="A288" s="459"/>
      <c r="B288" s="407"/>
      <c r="C288" s="407"/>
      <c r="D288" s="407"/>
      <c r="E288" s="407"/>
      <c r="F288" s="407"/>
      <c r="G288" s="407"/>
      <c r="H288" s="407"/>
      <c r="I288" s="407"/>
      <c r="J288" s="407"/>
      <c r="K288" s="407"/>
      <c r="L288" s="461"/>
      <c r="M288" s="407"/>
      <c r="N288" s="407"/>
      <c r="O288" s="407"/>
      <c r="P288" s="407"/>
      <c r="Q288" s="407"/>
      <c r="R288" s="407"/>
      <c r="S288" s="407"/>
      <c r="T288" s="407"/>
      <c r="U288" s="407"/>
      <c r="V288" s="407"/>
      <c r="W288" s="407"/>
      <c r="X288" s="407"/>
      <c r="Y288" s="407"/>
      <c r="Z288" s="407"/>
      <c r="AA288" s="407"/>
    </row>
    <row r="289" spans="1:27" ht="15" customHeight="1">
      <c r="A289" s="459"/>
      <c r="B289" s="407"/>
      <c r="C289" s="407"/>
      <c r="D289" s="407"/>
      <c r="E289" s="407"/>
      <c r="F289" s="407"/>
      <c r="G289" s="407"/>
      <c r="H289" s="407"/>
      <c r="I289" s="407"/>
      <c r="J289" s="407"/>
      <c r="K289" s="407"/>
      <c r="L289" s="461"/>
      <c r="M289" s="407"/>
      <c r="N289" s="407"/>
      <c r="O289" s="407"/>
      <c r="P289" s="407"/>
      <c r="Q289" s="407"/>
      <c r="R289" s="407"/>
      <c r="S289" s="407"/>
      <c r="T289" s="407"/>
      <c r="U289" s="407"/>
      <c r="V289" s="407"/>
      <c r="W289" s="407"/>
      <c r="X289" s="407"/>
      <c r="Y289" s="407"/>
      <c r="Z289" s="407"/>
      <c r="AA289" s="407"/>
    </row>
    <row r="290" spans="1:27" ht="15" customHeight="1">
      <c r="A290" s="459"/>
      <c r="B290" s="407"/>
      <c r="C290" s="407"/>
      <c r="D290" s="407"/>
      <c r="E290" s="407"/>
      <c r="F290" s="407"/>
      <c r="G290" s="407"/>
      <c r="H290" s="407"/>
      <c r="I290" s="407"/>
      <c r="J290" s="407"/>
      <c r="K290" s="407"/>
      <c r="L290" s="461"/>
      <c r="M290" s="407"/>
      <c r="N290" s="407"/>
      <c r="O290" s="407"/>
      <c r="P290" s="407"/>
      <c r="Q290" s="407"/>
      <c r="R290" s="407"/>
      <c r="S290" s="407"/>
      <c r="T290" s="407"/>
      <c r="U290" s="407"/>
      <c r="V290" s="407"/>
      <c r="W290" s="407"/>
      <c r="X290" s="407"/>
      <c r="Y290" s="407"/>
      <c r="Z290" s="407"/>
      <c r="AA290" s="407"/>
    </row>
    <row r="291" spans="1:27" ht="15" customHeight="1">
      <c r="A291" s="459"/>
      <c r="B291" s="407"/>
      <c r="C291" s="407"/>
      <c r="D291" s="407"/>
      <c r="E291" s="407"/>
      <c r="F291" s="407"/>
      <c r="G291" s="407"/>
      <c r="H291" s="407"/>
      <c r="I291" s="407"/>
      <c r="J291" s="407"/>
      <c r="K291" s="407"/>
      <c r="L291" s="461"/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  <c r="AA291" s="407"/>
    </row>
    <row r="292" spans="1:27" ht="15" customHeight="1">
      <c r="A292" s="459"/>
      <c r="B292" s="407"/>
      <c r="C292" s="407"/>
      <c r="D292" s="407"/>
      <c r="E292" s="407"/>
      <c r="F292" s="407"/>
      <c r="G292" s="407"/>
      <c r="H292" s="407"/>
      <c r="I292" s="407"/>
      <c r="J292" s="407"/>
      <c r="K292" s="407"/>
      <c r="L292" s="461"/>
      <c r="M292" s="407"/>
      <c r="N292" s="407"/>
      <c r="O292" s="407"/>
      <c r="P292" s="407"/>
      <c r="Q292" s="407"/>
      <c r="R292" s="407"/>
      <c r="S292" s="407"/>
      <c r="T292" s="407"/>
      <c r="U292" s="407"/>
      <c r="V292" s="407"/>
      <c r="W292" s="407"/>
      <c r="X292" s="407"/>
      <c r="Y292" s="407"/>
      <c r="Z292" s="407"/>
      <c r="AA292" s="407"/>
    </row>
    <row r="293" spans="1:27" ht="15" customHeight="1">
      <c r="A293" s="459"/>
      <c r="B293" s="407"/>
      <c r="C293" s="407"/>
      <c r="D293" s="407"/>
      <c r="E293" s="407"/>
      <c r="F293" s="407"/>
      <c r="G293" s="407"/>
      <c r="H293" s="407"/>
      <c r="I293" s="407"/>
      <c r="J293" s="407"/>
      <c r="K293" s="407"/>
      <c r="L293" s="461"/>
      <c r="M293" s="407"/>
      <c r="N293" s="407"/>
      <c r="O293" s="407"/>
      <c r="P293" s="407"/>
      <c r="Q293" s="407"/>
      <c r="R293" s="407"/>
      <c r="S293" s="407"/>
      <c r="T293" s="407"/>
      <c r="U293" s="407"/>
      <c r="V293" s="407"/>
      <c r="W293" s="407"/>
      <c r="X293" s="407"/>
      <c r="Y293" s="407"/>
      <c r="Z293" s="407"/>
      <c r="AA293" s="407"/>
    </row>
    <row r="294" spans="1:27" ht="15" customHeight="1">
      <c r="A294" s="459"/>
      <c r="B294" s="407"/>
      <c r="C294" s="407"/>
      <c r="D294" s="407"/>
      <c r="E294" s="407"/>
      <c r="F294" s="407"/>
      <c r="G294" s="407"/>
      <c r="H294" s="407"/>
      <c r="I294" s="407"/>
      <c r="J294" s="407"/>
      <c r="K294" s="407"/>
      <c r="L294" s="461"/>
      <c r="M294" s="407"/>
      <c r="N294" s="407"/>
      <c r="O294" s="407"/>
      <c r="P294" s="407"/>
      <c r="Q294" s="407"/>
      <c r="R294" s="407"/>
      <c r="S294" s="407"/>
      <c r="T294" s="407"/>
      <c r="U294" s="407"/>
      <c r="V294" s="407"/>
      <c r="W294" s="407"/>
      <c r="X294" s="407"/>
      <c r="Y294" s="407"/>
      <c r="Z294" s="407"/>
      <c r="AA294" s="407"/>
    </row>
    <row r="295" spans="1:27" ht="15" customHeight="1">
      <c r="A295" s="459"/>
      <c r="B295" s="407"/>
      <c r="C295" s="407"/>
      <c r="D295" s="407"/>
      <c r="E295" s="407"/>
      <c r="F295" s="407"/>
      <c r="G295" s="407"/>
      <c r="H295" s="407"/>
      <c r="I295" s="407"/>
      <c r="J295" s="407"/>
      <c r="K295" s="407"/>
      <c r="L295" s="461"/>
      <c r="M295" s="407"/>
      <c r="N295" s="407"/>
      <c r="O295" s="407"/>
      <c r="P295" s="407"/>
      <c r="Q295" s="407"/>
      <c r="R295" s="407"/>
      <c r="S295" s="407"/>
      <c r="T295" s="407"/>
      <c r="U295" s="407"/>
      <c r="V295" s="407"/>
      <c r="W295" s="407"/>
      <c r="X295" s="407"/>
      <c r="Y295" s="407"/>
      <c r="Z295" s="407"/>
      <c r="AA295" s="407"/>
    </row>
    <row r="296" spans="1:27" ht="15" customHeight="1">
      <c r="A296" s="459"/>
      <c r="B296" s="407"/>
      <c r="C296" s="407"/>
      <c r="D296" s="407"/>
      <c r="E296" s="407"/>
      <c r="F296" s="407"/>
      <c r="G296" s="407"/>
      <c r="H296" s="407"/>
      <c r="I296" s="407"/>
      <c r="J296" s="407"/>
      <c r="K296" s="407"/>
      <c r="L296" s="461"/>
      <c r="M296" s="407"/>
      <c r="N296" s="407"/>
      <c r="O296" s="407"/>
      <c r="P296" s="407"/>
      <c r="Q296" s="407"/>
      <c r="R296" s="407"/>
      <c r="S296" s="407"/>
      <c r="T296" s="407"/>
      <c r="U296" s="407"/>
      <c r="V296" s="407"/>
      <c r="W296" s="407"/>
      <c r="X296" s="407"/>
      <c r="Y296" s="407"/>
      <c r="Z296" s="407"/>
      <c r="AA296" s="407"/>
    </row>
    <row r="297" spans="1:27" ht="15" customHeight="1">
      <c r="A297" s="459"/>
      <c r="B297" s="407"/>
      <c r="C297" s="407"/>
      <c r="D297" s="407"/>
      <c r="E297" s="407"/>
      <c r="F297" s="407"/>
      <c r="G297" s="407"/>
      <c r="H297" s="407"/>
      <c r="I297" s="407"/>
      <c r="J297" s="407"/>
      <c r="K297" s="407"/>
      <c r="L297" s="461"/>
      <c r="M297" s="407"/>
      <c r="N297" s="407"/>
      <c r="O297" s="407"/>
      <c r="P297" s="407"/>
      <c r="Q297" s="407"/>
      <c r="R297" s="407"/>
      <c r="S297" s="407"/>
      <c r="T297" s="407"/>
      <c r="U297" s="407"/>
      <c r="V297" s="407"/>
      <c r="W297" s="407"/>
      <c r="X297" s="407"/>
      <c r="Y297" s="407"/>
      <c r="Z297" s="407"/>
      <c r="AA297" s="407"/>
    </row>
    <row r="298" spans="1:27" ht="15" customHeight="1">
      <c r="A298" s="459"/>
      <c r="B298" s="407"/>
      <c r="C298" s="407"/>
      <c r="D298" s="407"/>
      <c r="E298" s="407"/>
      <c r="F298" s="407"/>
      <c r="G298" s="407"/>
      <c r="H298" s="407"/>
      <c r="I298" s="407"/>
      <c r="J298" s="407"/>
      <c r="K298" s="407"/>
      <c r="L298" s="461"/>
      <c r="M298" s="407"/>
      <c r="N298" s="407"/>
      <c r="O298" s="407"/>
      <c r="P298" s="407"/>
      <c r="Q298" s="407"/>
      <c r="R298" s="407"/>
      <c r="S298" s="407"/>
      <c r="T298" s="407"/>
      <c r="U298" s="407"/>
      <c r="V298" s="407"/>
      <c r="W298" s="407"/>
      <c r="X298" s="407"/>
      <c r="Y298" s="407"/>
      <c r="Z298" s="407"/>
      <c r="AA298" s="407"/>
    </row>
    <row r="299" spans="1:27" ht="15" customHeight="1">
      <c r="A299" s="459"/>
      <c r="B299" s="407"/>
      <c r="C299" s="407"/>
      <c r="D299" s="407"/>
      <c r="E299" s="407"/>
      <c r="F299" s="407"/>
      <c r="G299" s="407"/>
      <c r="H299" s="407"/>
      <c r="I299" s="407"/>
      <c r="J299" s="407"/>
      <c r="K299" s="407"/>
      <c r="L299" s="461"/>
      <c r="M299" s="407"/>
      <c r="N299" s="407"/>
      <c r="O299" s="407"/>
      <c r="P299" s="407"/>
      <c r="Q299" s="407"/>
      <c r="R299" s="407"/>
      <c r="S299" s="407"/>
      <c r="T299" s="407"/>
      <c r="U299" s="407"/>
      <c r="V299" s="407"/>
      <c r="W299" s="407"/>
      <c r="X299" s="407"/>
      <c r="Y299" s="407"/>
      <c r="Z299" s="407"/>
      <c r="AA299" s="407"/>
    </row>
    <row r="300" spans="1:27" ht="15" customHeight="1">
      <c r="A300" s="459"/>
      <c r="B300" s="407"/>
      <c r="C300" s="407"/>
      <c r="D300" s="407"/>
      <c r="E300" s="407"/>
      <c r="F300" s="407"/>
      <c r="G300" s="407"/>
      <c r="H300" s="407"/>
      <c r="I300" s="407"/>
      <c r="J300" s="407"/>
      <c r="K300" s="407"/>
      <c r="L300" s="461"/>
      <c r="M300" s="407"/>
      <c r="N300" s="407"/>
      <c r="O300" s="407"/>
      <c r="P300" s="407"/>
      <c r="Q300" s="407"/>
      <c r="R300" s="407"/>
      <c r="S300" s="407"/>
      <c r="T300" s="407"/>
      <c r="U300" s="407"/>
      <c r="V300" s="407"/>
      <c r="W300" s="407"/>
      <c r="X300" s="407"/>
      <c r="Y300" s="407"/>
      <c r="Z300" s="407"/>
      <c r="AA300" s="407"/>
    </row>
    <row r="301" spans="1:27" ht="15" customHeight="1">
      <c r="A301" s="459"/>
      <c r="B301" s="407"/>
      <c r="C301" s="407"/>
      <c r="D301" s="407"/>
      <c r="E301" s="407"/>
      <c r="F301" s="407"/>
      <c r="G301" s="407"/>
      <c r="H301" s="407"/>
      <c r="I301" s="407"/>
      <c r="J301" s="407"/>
      <c r="K301" s="407"/>
      <c r="L301" s="461"/>
      <c r="M301" s="407"/>
      <c r="N301" s="407"/>
      <c r="O301" s="407"/>
      <c r="P301" s="407"/>
      <c r="Q301" s="407"/>
      <c r="R301" s="407"/>
      <c r="S301" s="407"/>
      <c r="T301" s="407"/>
      <c r="U301" s="407"/>
      <c r="V301" s="407"/>
      <c r="W301" s="407"/>
      <c r="X301" s="407"/>
      <c r="Y301" s="407"/>
      <c r="Z301" s="407"/>
      <c r="AA301" s="407"/>
    </row>
    <row r="302" spans="1:27" ht="15" customHeight="1">
      <c r="A302" s="459"/>
      <c r="B302" s="407"/>
      <c r="C302" s="407"/>
      <c r="D302" s="407"/>
      <c r="E302" s="407"/>
      <c r="F302" s="407"/>
      <c r="G302" s="407"/>
      <c r="H302" s="407"/>
      <c r="I302" s="407"/>
      <c r="J302" s="407"/>
      <c r="K302" s="407"/>
      <c r="L302" s="461"/>
      <c r="M302" s="407"/>
      <c r="N302" s="407"/>
      <c r="O302" s="407"/>
      <c r="P302" s="407"/>
      <c r="Q302" s="407"/>
      <c r="R302" s="407"/>
      <c r="S302" s="407"/>
      <c r="T302" s="407"/>
      <c r="U302" s="407"/>
      <c r="V302" s="407"/>
      <c r="W302" s="407"/>
      <c r="X302" s="407"/>
      <c r="Y302" s="407"/>
      <c r="Z302" s="407"/>
      <c r="AA302" s="407"/>
    </row>
    <row r="303" spans="1:27" ht="15" customHeight="1">
      <c r="A303" s="459"/>
      <c r="B303" s="407"/>
      <c r="C303" s="407"/>
      <c r="D303" s="407"/>
      <c r="E303" s="407"/>
      <c r="F303" s="407"/>
      <c r="G303" s="407"/>
      <c r="H303" s="407"/>
      <c r="I303" s="407"/>
      <c r="J303" s="407"/>
      <c r="K303" s="407"/>
      <c r="L303" s="461"/>
      <c r="M303" s="407"/>
      <c r="N303" s="407"/>
      <c r="O303" s="407"/>
      <c r="P303" s="407"/>
      <c r="Q303" s="407"/>
      <c r="R303" s="407"/>
      <c r="S303" s="407"/>
      <c r="T303" s="407"/>
      <c r="U303" s="407"/>
      <c r="V303" s="407"/>
      <c r="W303" s="407"/>
      <c r="X303" s="407"/>
      <c r="Y303" s="407"/>
      <c r="Z303" s="407"/>
      <c r="AA303" s="407"/>
    </row>
    <row r="304" spans="1:27" ht="15" customHeight="1">
      <c r="A304" s="459"/>
      <c r="B304" s="407"/>
      <c r="C304" s="407"/>
      <c r="D304" s="407"/>
      <c r="E304" s="407"/>
      <c r="F304" s="407"/>
      <c r="G304" s="407"/>
      <c r="H304" s="407"/>
      <c r="I304" s="407"/>
      <c r="J304" s="407"/>
      <c r="K304" s="407"/>
      <c r="L304" s="461"/>
      <c r="M304" s="407"/>
      <c r="N304" s="407"/>
      <c r="O304" s="407"/>
      <c r="P304" s="407"/>
      <c r="Q304" s="407"/>
      <c r="R304" s="407"/>
      <c r="S304" s="407"/>
      <c r="T304" s="407"/>
      <c r="U304" s="407"/>
      <c r="V304" s="407"/>
      <c r="W304" s="407"/>
      <c r="X304" s="407"/>
      <c r="Y304" s="407"/>
      <c r="Z304" s="407"/>
      <c r="AA304" s="407"/>
    </row>
    <row r="305" spans="1:27" ht="15" customHeight="1">
      <c r="A305" s="459"/>
      <c r="B305" s="407"/>
      <c r="C305" s="407"/>
      <c r="D305" s="407"/>
      <c r="E305" s="407"/>
      <c r="F305" s="407"/>
      <c r="G305" s="407"/>
      <c r="H305" s="407"/>
      <c r="I305" s="407"/>
      <c r="J305" s="407"/>
      <c r="K305" s="407"/>
      <c r="L305" s="461"/>
      <c r="M305" s="407"/>
      <c r="N305" s="407"/>
      <c r="O305" s="407"/>
      <c r="P305" s="407"/>
      <c r="Q305" s="407"/>
      <c r="R305" s="407"/>
      <c r="S305" s="407"/>
      <c r="T305" s="407"/>
      <c r="U305" s="407"/>
      <c r="V305" s="407"/>
      <c r="W305" s="407"/>
      <c r="X305" s="407"/>
      <c r="Y305" s="407"/>
      <c r="Z305" s="407"/>
      <c r="AA305" s="407"/>
    </row>
    <row r="306" spans="1:27" ht="15" customHeight="1">
      <c r="A306" s="459"/>
      <c r="B306" s="407"/>
      <c r="C306" s="407"/>
      <c r="D306" s="407"/>
      <c r="E306" s="407"/>
      <c r="F306" s="407"/>
      <c r="G306" s="407"/>
      <c r="H306" s="407"/>
      <c r="I306" s="407"/>
      <c r="J306" s="407"/>
      <c r="K306" s="407"/>
      <c r="L306" s="461"/>
      <c r="M306" s="407"/>
      <c r="N306" s="407"/>
      <c r="O306" s="407"/>
      <c r="P306" s="407"/>
      <c r="Q306" s="407"/>
      <c r="R306" s="407"/>
      <c r="S306" s="407"/>
      <c r="T306" s="407"/>
      <c r="U306" s="407"/>
      <c r="V306" s="407"/>
      <c r="W306" s="407"/>
      <c r="X306" s="407"/>
      <c r="Y306" s="407"/>
      <c r="Z306" s="407"/>
      <c r="AA306" s="407"/>
    </row>
    <row r="307" spans="1:27" ht="15" customHeight="1">
      <c r="A307" s="459"/>
      <c r="B307" s="407"/>
      <c r="C307" s="407"/>
      <c r="D307" s="407"/>
      <c r="E307" s="407"/>
      <c r="F307" s="407"/>
      <c r="G307" s="407"/>
      <c r="H307" s="407"/>
      <c r="I307" s="407"/>
      <c r="J307" s="407"/>
      <c r="K307" s="407"/>
      <c r="L307" s="461"/>
      <c r="M307" s="407"/>
      <c r="N307" s="407"/>
      <c r="O307" s="407"/>
      <c r="P307" s="407"/>
      <c r="Q307" s="407"/>
      <c r="R307" s="407"/>
      <c r="S307" s="407"/>
      <c r="T307" s="407"/>
      <c r="U307" s="407"/>
      <c r="V307" s="407"/>
      <c r="W307" s="407"/>
      <c r="X307" s="407"/>
      <c r="Y307" s="407"/>
      <c r="Z307" s="407"/>
      <c r="AA307" s="407"/>
    </row>
    <row r="308" spans="1:27" ht="15" customHeight="1">
      <c r="A308" s="459"/>
      <c r="B308" s="407"/>
      <c r="C308" s="407"/>
      <c r="D308" s="407"/>
      <c r="E308" s="407"/>
      <c r="F308" s="407"/>
      <c r="G308" s="407"/>
      <c r="H308" s="407"/>
      <c r="I308" s="407"/>
      <c r="J308" s="407"/>
      <c r="K308" s="407"/>
      <c r="L308" s="461"/>
      <c r="M308" s="407"/>
      <c r="N308" s="407"/>
      <c r="O308" s="407"/>
      <c r="P308" s="407"/>
      <c r="Q308" s="407"/>
      <c r="R308" s="407"/>
      <c r="S308" s="407"/>
      <c r="T308" s="407"/>
      <c r="U308" s="407"/>
      <c r="V308" s="407"/>
      <c r="W308" s="407"/>
      <c r="X308" s="407"/>
      <c r="Y308" s="407"/>
      <c r="Z308" s="407"/>
      <c r="AA308" s="407"/>
    </row>
    <row r="309" spans="1:27" ht="15" customHeight="1">
      <c r="A309" s="459"/>
      <c r="B309" s="407"/>
      <c r="C309" s="407"/>
      <c r="D309" s="407"/>
      <c r="E309" s="407"/>
      <c r="F309" s="407"/>
      <c r="G309" s="407"/>
      <c r="H309" s="407"/>
      <c r="I309" s="407"/>
      <c r="J309" s="407"/>
      <c r="K309" s="407"/>
      <c r="L309" s="461"/>
      <c r="M309" s="407"/>
      <c r="N309" s="407"/>
      <c r="O309" s="407"/>
      <c r="P309" s="407"/>
      <c r="Q309" s="407"/>
      <c r="R309" s="407"/>
      <c r="S309" s="407"/>
      <c r="T309" s="407"/>
      <c r="U309" s="407"/>
      <c r="V309" s="407"/>
      <c r="W309" s="407"/>
      <c r="X309" s="407"/>
      <c r="Y309" s="407"/>
      <c r="Z309" s="407"/>
      <c r="AA309" s="407"/>
    </row>
    <row r="310" spans="1:27" ht="15" customHeight="1">
      <c r="A310" s="459"/>
      <c r="B310" s="407"/>
      <c r="C310" s="407"/>
      <c r="D310" s="407"/>
      <c r="E310" s="407"/>
      <c r="F310" s="407"/>
      <c r="G310" s="407"/>
      <c r="H310" s="407"/>
      <c r="I310" s="407"/>
      <c r="J310" s="407"/>
      <c r="K310" s="407"/>
      <c r="L310" s="461"/>
      <c r="M310" s="407"/>
      <c r="N310" s="407"/>
      <c r="O310" s="407"/>
      <c r="P310" s="407"/>
      <c r="Q310" s="407"/>
      <c r="R310" s="407"/>
      <c r="S310" s="407"/>
      <c r="T310" s="407"/>
      <c r="U310" s="407"/>
      <c r="V310" s="407"/>
      <c r="W310" s="407"/>
      <c r="X310" s="407"/>
      <c r="Y310" s="407"/>
      <c r="Z310" s="407"/>
      <c r="AA310" s="407"/>
    </row>
    <row r="311" spans="1:27" ht="15" customHeight="1">
      <c r="A311" s="459"/>
      <c r="B311" s="407"/>
      <c r="C311" s="407"/>
      <c r="D311" s="407"/>
      <c r="E311" s="407"/>
      <c r="F311" s="407"/>
      <c r="G311" s="407"/>
      <c r="H311" s="407"/>
      <c r="I311" s="407"/>
      <c r="J311" s="407"/>
      <c r="K311" s="407"/>
      <c r="L311" s="461"/>
      <c r="M311" s="407"/>
      <c r="N311" s="407"/>
      <c r="O311" s="407"/>
      <c r="P311" s="407"/>
      <c r="Q311" s="407"/>
      <c r="R311" s="407"/>
      <c r="S311" s="407"/>
      <c r="T311" s="407"/>
      <c r="U311" s="407"/>
      <c r="V311" s="407"/>
      <c r="W311" s="407"/>
      <c r="X311" s="407"/>
      <c r="Y311" s="407"/>
      <c r="Z311" s="407"/>
      <c r="AA311" s="407"/>
    </row>
    <row r="312" spans="1:27" ht="15" customHeight="1">
      <c r="A312" s="459"/>
      <c r="B312" s="407"/>
      <c r="C312" s="407"/>
      <c r="D312" s="407"/>
      <c r="E312" s="407"/>
      <c r="F312" s="407"/>
      <c r="G312" s="407"/>
      <c r="H312" s="407"/>
      <c r="I312" s="407"/>
      <c r="J312" s="407"/>
      <c r="K312" s="407"/>
      <c r="L312" s="461"/>
      <c r="M312" s="407"/>
      <c r="N312" s="407"/>
      <c r="O312" s="407"/>
      <c r="P312" s="407"/>
      <c r="Q312" s="407"/>
      <c r="R312" s="407"/>
      <c r="S312" s="407"/>
      <c r="T312" s="407"/>
      <c r="U312" s="407"/>
      <c r="V312" s="407"/>
      <c r="W312" s="407"/>
      <c r="X312" s="407"/>
      <c r="Y312" s="407"/>
      <c r="Z312" s="407"/>
      <c r="AA312" s="407"/>
    </row>
    <row r="313" spans="1:27" ht="15" customHeight="1">
      <c r="A313" s="459"/>
      <c r="B313" s="407"/>
      <c r="C313" s="407"/>
      <c r="D313" s="407"/>
      <c r="E313" s="407"/>
      <c r="F313" s="407"/>
      <c r="G313" s="407"/>
      <c r="H313" s="407"/>
      <c r="I313" s="407"/>
      <c r="J313" s="407"/>
      <c r="K313" s="407"/>
      <c r="L313" s="461"/>
      <c r="M313" s="407"/>
      <c r="N313" s="407"/>
      <c r="O313" s="407"/>
      <c r="P313" s="407"/>
      <c r="Q313" s="407"/>
      <c r="R313" s="407"/>
      <c r="S313" s="407"/>
      <c r="T313" s="407"/>
      <c r="U313" s="407"/>
      <c r="V313" s="407"/>
      <c r="W313" s="407"/>
      <c r="X313" s="407"/>
      <c r="Y313" s="407"/>
      <c r="Z313" s="407"/>
      <c r="AA313" s="407"/>
    </row>
    <row r="314" spans="1:27" ht="15" customHeight="1">
      <c r="A314" s="459"/>
      <c r="B314" s="407"/>
      <c r="C314" s="407"/>
      <c r="D314" s="407"/>
      <c r="E314" s="407"/>
      <c r="F314" s="407"/>
      <c r="G314" s="407"/>
      <c r="H314" s="407"/>
      <c r="I314" s="407"/>
      <c r="J314" s="407"/>
      <c r="K314" s="407"/>
      <c r="L314" s="461"/>
      <c r="M314" s="407"/>
      <c r="N314" s="407"/>
      <c r="O314" s="407"/>
      <c r="P314" s="407"/>
      <c r="Q314" s="407"/>
      <c r="R314" s="407"/>
      <c r="S314" s="407"/>
      <c r="T314" s="407"/>
      <c r="U314" s="407"/>
      <c r="V314" s="407"/>
      <c r="W314" s="407"/>
      <c r="X314" s="407"/>
      <c r="Y314" s="407"/>
      <c r="Z314" s="407"/>
      <c r="AA314" s="407"/>
    </row>
    <row r="315" spans="1:27" ht="15" customHeight="1">
      <c r="A315" s="459"/>
      <c r="B315" s="407"/>
      <c r="C315" s="407"/>
      <c r="D315" s="407"/>
      <c r="E315" s="407"/>
      <c r="F315" s="407"/>
      <c r="G315" s="407"/>
      <c r="H315" s="407"/>
      <c r="I315" s="407"/>
      <c r="J315" s="407"/>
      <c r="K315" s="407"/>
      <c r="L315" s="461"/>
      <c r="M315" s="407"/>
      <c r="N315" s="407"/>
      <c r="O315" s="407"/>
      <c r="P315" s="407"/>
      <c r="Q315" s="407"/>
      <c r="R315" s="407"/>
      <c r="S315" s="407"/>
      <c r="T315" s="407"/>
      <c r="U315" s="407"/>
      <c r="V315" s="407"/>
      <c r="W315" s="407"/>
      <c r="X315" s="407"/>
      <c r="Y315" s="407"/>
      <c r="Z315" s="407"/>
      <c r="AA315" s="407"/>
    </row>
    <row r="316" spans="1:27" ht="15" customHeight="1">
      <c r="A316" s="459"/>
      <c r="B316" s="407"/>
      <c r="C316" s="407"/>
      <c r="D316" s="407"/>
      <c r="E316" s="407"/>
      <c r="F316" s="407"/>
      <c r="G316" s="407"/>
      <c r="H316" s="407"/>
      <c r="I316" s="407"/>
      <c r="J316" s="407"/>
      <c r="K316" s="407"/>
      <c r="L316" s="461"/>
      <c r="M316" s="407"/>
      <c r="N316" s="407"/>
      <c r="O316" s="407"/>
      <c r="P316" s="407"/>
      <c r="Q316" s="407"/>
      <c r="R316" s="407"/>
      <c r="S316" s="407"/>
      <c r="T316" s="407"/>
      <c r="U316" s="407"/>
      <c r="V316" s="407"/>
      <c r="W316" s="407"/>
      <c r="X316" s="407"/>
      <c r="Y316" s="407"/>
      <c r="Z316" s="407"/>
      <c r="AA316" s="407"/>
    </row>
    <row r="317" spans="1:27" ht="15" customHeight="1">
      <c r="A317" s="459"/>
      <c r="B317" s="407"/>
      <c r="C317" s="407"/>
      <c r="D317" s="407"/>
      <c r="E317" s="407"/>
      <c r="F317" s="407"/>
      <c r="G317" s="407"/>
      <c r="H317" s="407"/>
      <c r="I317" s="407"/>
      <c r="J317" s="407"/>
      <c r="K317" s="407"/>
      <c r="L317" s="461"/>
      <c r="M317" s="407"/>
      <c r="N317" s="407"/>
      <c r="O317" s="407"/>
      <c r="P317" s="407"/>
      <c r="Q317" s="407"/>
      <c r="R317" s="407"/>
      <c r="S317" s="407"/>
      <c r="T317" s="407"/>
      <c r="U317" s="407"/>
      <c r="V317" s="407"/>
      <c r="W317" s="407"/>
      <c r="X317" s="407"/>
      <c r="Y317" s="407"/>
      <c r="Z317" s="407"/>
      <c r="AA317" s="407"/>
    </row>
    <row r="318" spans="1:27" ht="15" customHeight="1">
      <c r="A318" s="459"/>
      <c r="B318" s="407"/>
      <c r="C318" s="407"/>
      <c r="D318" s="407"/>
      <c r="E318" s="407"/>
      <c r="F318" s="407"/>
      <c r="G318" s="407"/>
      <c r="H318" s="407"/>
      <c r="I318" s="407"/>
      <c r="J318" s="407"/>
      <c r="K318" s="407"/>
      <c r="L318" s="461"/>
      <c r="M318" s="407"/>
      <c r="N318" s="407"/>
      <c r="O318" s="407"/>
      <c r="P318" s="407"/>
      <c r="Q318" s="407"/>
      <c r="R318" s="407"/>
      <c r="S318" s="407"/>
      <c r="T318" s="407"/>
      <c r="U318" s="407"/>
      <c r="V318" s="407"/>
      <c r="W318" s="407"/>
      <c r="X318" s="407"/>
      <c r="Y318" s="407"/>
      <c r="Z318" s="407"/>
      <c r="AA318" s="407"/>
    </row>
    <row r="319" spans="1:27" ht="15" customHeight="1">
      <c r="A319" s="459"/>
      <c r="B319" s="407"/>
      <c r="C319" s="407"/>
      <c r="D319" s="407"/>
      <c r="E319" s="407"/>
      <c r="F319" s="407"/>
      <c r="G319" s="407"/>
      <c r="H319" s="407"/>
      <c r="I319" s="407"/>
      <c r="J319" s="407"/>
      <c r="K319" s="407"/>
      <c r="L319" s="461"/>
      <c r="M319" s="407"/>
      <c r="N319" s="407"/>
      <c r="O319" s="407"/>
      <c r="P319" s="407"/>
      <c r="Q319" s="407"/>
      <c r="R319" s="407"/>
      <c r="S319" s="407"/>
      <c r="T319" s="407"/>
      <c r="U319" s="407"/>
      <c r="V319" s="407"/>
      <c r="W319" s="407"/>
      <c r="X319" s="407"/>
      <c r="Y319" s="407"/>
      <c r="Z319" s="407"/>
      <c r="AA319" s="407"/>
    </row>
    <row r="320" spans="1:27" ht="15" customHeight="1">
      <c r="A320" s="459"/>
      <c r="B320" s="407"/>
      <c r="C320" s="407"/>
      <c r="D320" s="407"/>
      <c r="E320" s="407"/>
      <c r="F320" s="407"/>
      <c r="G320" s="407"/>
      <c r="H320" s="407"/>
      <c r="I320" s="407"/>
      <c r="J320" s="407"/>
      <c r="K320" s="407"/>
      <c r="L320" s="461"/>
      <c r="M320" s="407"/>
      <c r="N320" s="407"/>
      <c r="O320" s="407"/>
      <c r="P320" s="407"/>
      <c r="Q320" s="407"/>
      <c r="R320" s="407"/>
      <c r="S320" s="407"/>
      <c r="T320" s="407"/>
      <c r="U320" s="407"/>
      <c r="V320" s="407"/>
      <c r="W320" s="407"/>
      <c r="X320" s="407"/>
      <c r="Y320" s="407"/>
      <c r="Z320" s="407"/>
      <c r="AA320" s="407"/>
    </row>
    <row r="321" spans="1:27" ht="15" customHeight="1">
      <c r="A321" s="459"/>
      <c r="B321" s="407"/>
      <c r="C321" s="407"/>
      <c r="D321" s="407"/>
      <c r="E321" s="407"/>
      <c r="F321" s="407"/>
      <c r="G321" s="407"/>
      <c r="H321" s="407"/>
      <c r="I321" s="407"/>
      <c r="J321" s="407"/>
      <c r="K321" s="407"/>
      <c r="L321" s="461"/>
      <c r="M321" s="407"/>
      <c r="N321" s="407"/>
      <c r="O321" s="407"/>
      <c r="P321" s="407"/>
      <c r="Q321" s="407"/>
      <c r="R321" s="407"/>
      <c r="S321" s="407"/>
      <c r="T321" s="407"/>
      <c r="U321" s="407"/>
      <c r="V321" s="407"/>
      <c r="W321" s="407"/>
      <c r="X321" s="407"/>
      <c r="Y321" s="407"/>
      <c r="Z321" s="407"/>
      <c r="AA321" s="407"/>
    </row>
    <row r="322" spans="1:27" ht="15" customHeight="1">
      <c r="A322" s="459"/>
      <c r="B322" s="407"/>
      <c r="C322" s="407"/>
      <c r="D322" s="407"/>
      <c r="E322" s="407"/>
      <c r="F322" s="407"/>
      <c r="G322" s="407"/>
      <c r="H322" s="407"/>
      <c r="I322" s="407"/>
      <c r="J322" s="407"/>
      <c r="K322" s="407"/>
      <c r="L322" s="461"/>
      <c r="M322" s="407"/>
      <c r="N322" s="407"/>
      <c r="O322" s="407"/>
      <c r="P322" s="407"/>
      <c r="Q322" s="407"/>
      <c r="R322" s="407"/>
      <c r="S322" s="407"/>
      <c r="T322" s="407"/>
      <c r="U322" s="407"/>
      <c r="V322" s="407"/>
      <c r="W322" s="407"/>
      <c r="X322" s="407"/>
      <c r="Y322" s="407"/>
      <c r="Z322" s="407"/>
      <c r="AA322" s="407"/>
    </row>
    <row r="323" spans="1:27" ht="15" customHeight="1">
      <c r="A323" s="459"/>
      <c r="B323" s="407"/>
      <c r="C323" s="407"/>
      <c r="D323" s="407"/>
      <c r="E323" s="407"/>
      <c r="F323" s="407"/>
      <c r="G323" s="407"/>
      <c r="H323" s="407"/>
      <c r="I323" s="407"/>
      <c r="J323" s="407"/>
      <c r="K323" s="407"/>
      <c r="L323" s="461"/>
      <c r="M323" s="407"/>
      <c r="N323" s="407"/>
      <c r="O323" s="407"/>
      <c r="P323" s="407"/>
      <c r="Q323" s="407"/>
      <c r="R323" s="407"/>
      <c r="S323" s="407"/>
      <c r="T323" s="407"/>
      <c r="U323" s="407"/>
      <c r="V323" s="407"/>
      <c r="W323" s="407"/>
      <c r="X323" s="407"/>
      <c r="Y323" s="407"/>
      <c r="Z323" s="407"/>
      <c r="AA323" s="407"/>
    </row>
    <row r="324" spans="1:27" ht="15" customHeight="1">
      <c r="A324" s="459"/>
      <c r="B324" s="407"/>
      <c r="C324" s="407"/>
      <c r="D324" s="407"/>
      <c r="E324" s="407"/>
      <c r="F324" s="407"/>
      <c r="G324" s="407"/>
      <c r="H324" s="407"/>
      <c r="I324" s="407"/>
      <c r="J324" s="407"/>
      <c r="K324" s="407"/>
      <c r="L324" s="461"/>
      <c r="M324" s="407"/>
      <c r="N324" s="407"/>
      <c r="O324" s="407"/>
      <c r="P324" s="407"/>
      <c r="Q324" s="407"/>
      <c r="R324" s="407"/>
      <c r="S324" s="407"/>
      <c r="T324" s="407"/>
      <c r="U324" s="407"/>
      <c r="V324" s="407"/>
      <c r="W324" s="407"/>
      <c r="X324" s="407"/>
      <c r="Y324" s="407"/>
      <c r="Z324" s="407"/>
      <c r="AA324" s="407"/>
    </row>
    <row r="325" spans="1:27" ht="15" customHeight="1">
      <c r="A325" s="459"/>
      <c r="B325" s="407"/>
      <c r="C325" s="407"/>
      <c r="D325" s="407"/>
      <c r="E325" s="407"/>
      <c r="F325" s="407"/>
      <c r="G325" s="407"/>
      <c r="H325" s="407"/>
      <c r="I325" s="407"/>
      <c r="J325" s="407"/>
      <c r="K325" s="407"/>
      <c r="L325" s="461"/>
      <c r="M325" s="407"/>
      <c r="N325" s="407"/>
      <c r="O325" s="407"/>
      <c r="P325" s="407"/>
      <c r="Q325" s="407"/>
      <c r="R325" s="407"/>
      <c r="S325" s="407"/>
      <c r="T325" s="407"/>
      <c r="U325" s="407"/>
      <c r="V325" s="407"/>
      <c r="W325" s="407"/>
      <c r="X325" s="407"/>
      <c r="Y325" s="407"/>
      <c r="Z325" s="407"/>
      <c r="AA325" s="407"/>
    </row>
    <row r="326" spans="1:27" ht="15" customHeight="1">
      <c r="A326" s="459"/>
      <c r="B326" s="407"/>
      <c r="C326" s="407"/>
      <c r="D326" s="407"/>
      <c r="E326" s="407"/>
      <c r="F326" s="407"/>
      <c r="G326" s="407"/>
      <c r="H326" s="407"/>
      <c r="I326" s="407"/>
      <c r="J326" s="407"/>
      <c r="K326" s="407"/>
      <c r="L326" s="461"/>
      <c r="M326" s="407"/>
      <c r="N326" s="407"/>
      <c r="O326" s="407"/>
      <c r="P326" s="407"/>
      <c r="Q326" s="407"/>
      <c r="R326" s="407"/>
      <c r="S326" s="407"/>
      <c r="T326" s="407"/>
      <c r="U326" s="407"/>
      <c r="V326" s="407"/>
      <c r="W326" s="407"/>
      <c r="X326" s="407"/>
      <c r="Y326" s="407"/>
      <c r="Z326" s="407"/>
      <c r="AA326" s="407"/>
    </row>
    <row r="327" spans="1:27" ht="15" customHeight="1">
      <c r="A327" s="459"/>
      <c r="B327" s="407"/>
      <c r="C327" s="407"/>
      <c r="D327" s="407"/>
      <c r="E327" s="407"/>
      <c r="F327" s="407"/>
      <c r="G327" s="407"/>
      <c r="H327" s="407"/>
      <c r="I327" s="407"/>
      <c r="J327" s="407"/>
      <c r="K327" s="407"/>
      <c r="L327" s="461"/>
      <c r="M327" s="407"/>
      <c r="N327" s="407"/>
      <c r="O327" s="407"/>
      <c r="P327" s="407"/>
      <c r="Q327" s="407"/>
      <c r="R327" s="407"/>
      <c r="S327" s="407"/>
      <c r="T327" s="407"/>
      <c r="U327" s="407"/>
      <c r="V327" s="407"/>
      <c r="W327" s="407"/>
      <c r="X327" s="407"/>
      <c r="Y327" s="407"/>
      <c r="Z327" s="407"/>
      <c r="AA327" s="407"/>
    </row>
    <row r="328" spans="1:27" ht="15" customHeight="1">
      <c r="A328" s="459"/>
      <c r="B328" s="407"/>
      <c r="C328" s="407"/>
      <c r="D328" s="407"/>
      <c r="E328" s="407"/>
      <c r="F328" s="407"/>
      <c r="G328" s="407"/>
      <c r="H328" s="407"/>
      <c r="I328" s="407"/>
      <c r="J328" s="407"/>
      <c r="K328" s="407"/>
      <c r="L328" s="461"/>
      <c r="M328" s="407"/>
      <c r="N328" s="407"/>
      <c r="O328" s="407"/>
      <c r="P328" s="407"/>
      <c r="Q328" s="407"/>
      <c r="R328" s="407"/>
      <c r="S328" s="407"/>
      <c r="T328" s="407"/>
      <c r="U328" s="407"/>
      <c r="V328" s="407"/>
      <c r="W328" s="407"/>
      <c r="X328" s="407"/>
      <c r="Y328" s="407"/>
      <c r="Z328" s="407"/>
      <c r="AA328" s="407"/>
    </row>
    <row r="329" spans="1:27" ht="15" customHeight="1">
      <c r="A329" s="459"/>
      <c r="B329" s="407"/>
      <c r="C329" s="407"/>
      <c r="D329" s="407"/>
      <c r="E329" s="407"/>
      <c r="F329" s="407"/>
      <c r="G329" s="407"/>
      <c r="H329" s="407"/>
      <c r="I329" s="407"/>
      <c r="J329" s="407"/>
      <c r="K329" s="407"/>
      <c r="L329" s="461"/>
      <c r="M329" s="407"/>
      <c r="N329" s="407"/>
      <c r="O329" s="407"/>
      <c r="P329" s="407"/>
      <c r="Q329" s="407"/>
      <c r="R329" s="407"/>
      <c r="S329" s="407"/>
      <c r="T329" s="407"/>
      <c r="U329" s="407"/>
      <c r="V329" s="407"/>
      <c r="W329" s="407"/>
      <c r="X329" s="407"/>
      <c r="Y329" s="407"/>
      <c r="Z329" s="407"/>
      <c r="AA329" s="407"/>
    </row>
    <row r="330" spans="1:27" ht="15" customHeight="1">
      <c r="A330" s="459"/>
      <c r="B330" s="407"/>
      <c r="C330" s="407"/>
      <c r="D330" s="407"/>
      <c r="E330" s="407"/>
      <c r="F330" s="407"/>
      <c r="G330" s="407"/>
      <c r="H330" s="407"/>
      <c r="I330" s="407"/>
      <c r="J330" s="407"/>
      <c r="K330" s="407"/>
      <c r="L330" s="461"/>
      <c r="M330" s="407"/>
      <c r="N330" s="407"/>
      <c r="O330" s="407"/>
      <c r="P330" s="407"/>
      <c r="Q330" s="407"/>
      <c r="R330" s="407"/>
      <c r="S330" s="407"/>
      <c r="T330" s="407"/>
      <c r="U330" s="407"/>
      <c r="V330" s="407"/>
      <c r="W330" s="407"/>
      <c r="X330" s="407"/>
      <c r="Y330" s="407"/>
      <c r="Z330" s="407"/>
      <c r="AA330" s="407"/>
    </row>
    <row r="331" spans="1:27" ht="15" customHeight="1">
      <c r="A331" s="459"/>
      <c r="B331" s="407"/>
      <c r="C331" s="407"/>
      <c r="D331" s="407"/>
      <c r="E331" s="407"/>
      <c r="F331" s="407"/>
      <c r="G331" s="407"/>
      <c r="H331" s="407"/>
      <c r="I331" s="407"/>
      <c r="J331" s="407"/>
      <c r="K331" s="407"/>
      <c r="L331" s="461"/>
      <c r="M331" s="407"/>
      <c r="N331" s="407"/>
      <c r="O331" s="407"/>
      <c r="P331" s="407"/>
      <c r="Q331" s="407"/>
      <c r="R331" s="407"/>
      <c r="S331" s="407"/>
      <c r="T331" s="407"/>
      <c r="U331" s="407"/>
      <c r="V331" s="407"/>
      <c r="W331" s="407"/>
      <c r="X331" s="407"/>
      <c r="Y331" s="407"/>
      <c r="Z331" s="407"/>
      <c r="AA331" s="407"/>
    </row>
    <row r="332" spans="1:27" ht="15" customHeight="1">
      <c r="A332" s="459"/>
      <c r="B332" s="407"/>
      <c r="C332" s="407"/>
      <c r="D332" s="407"/>
      <c r="E332" s="407"/>
      <c r="F332" s="407"/>
      <c r="G332" s="407"/>
      <c r="H332" s="407"/>
      <c r="I332" s="407"/>
      <c r="J332" s="407"/>
      <c r="K332" s="407"/>
      <c r="L332" s="461"/>
      <c r="M332" s="407"/>
      <c r="N332" s="407"/>
      <c r="O332" s="407"/>
      <c r="P332" s="407"/>
      <c r="Q332" s="407"/>
      <c r="R332" s="407"/>
      <c r="S332" s="407"/>
      <c r="T332" s="407"/>
      <c r="U332" s="407"/>
      <c r="V332" s="407"/>
      <c r="W332" s="407"/>
      <c r="X332" s="407"/>
      <c r="Y332" s="407"/>
      <c r="Z332" s="407"/>
      <c r="AA332" s="407"/>
    </row>
    <row r="333" spans="1:27" ht="15" customHeight="1">
      <c r="A333" s="459"/>
      <c r="B333" s="407"/>
      <c r="C333" s="407"/>
      <c r="D333" s="407"/>
      <c r="E333" s="407"/>
      <c r="F333" s="407"/>
      <c r="G333" s="407"/>
      <c r="H333" s="407"/>
      <c r="I333" s="407"/>
      <c r="J333" s="407"/>
      <c r="K333" s="407"/>
      <c r="L333" s="461"/>
      <c r="M333" s="407"/>
      <c r="N333" s="407"/>
      <c r="O333" s="407"/>
      <c r="P333" s="407"/>
      <c r="Q333" s="407"/>
      <c r="R333" s="407"/>
      <c r="S333" s="407"/>
      <c r="T333" s="407"/>
      <c r="U333" s="407"/>
      <c r="V333" s="407"/>
      <c r="W333" s="407"/>
      <c r="X333" s="407"/>
      <c r="Y333" s="407"/>
      <c r="Z333" s="407"/>
      <c r="AA333" s="407"/>
    </row>
    <row r="334" spans="1:27" ht="15" customHeight="1">
      <c r="A334" s="459"/>
      <c r="B334" s="407"/>
      <c r="C334" s="407"/>
      <c r="D334" s="407"/>
      <c r="E334" s="407"/>
      <c r="F334" s="407"/>
      <c r="G334" s="407"/>
      <c r="H334" s="407"/>
      <c r="I334" s="407"/>
      <c r="J334" s="407"/>
      <c r="K334" s="407"/>
      <c r="L334" s="461"/>
      <c r="M334" s="407"/>
      <c r="N334" s="407"/>
      <c r="O334" s="407"/>
      <c r="P334" s="407"/>
      <c r="Q334" s="407"/>
      <c r="R334" s="407"/>
      <c r="S334" s="407"/>
      <c r="T334" s="407"/>
      <c r="U334" s="407"/>
      <c r="V334" s="407"/>
      <c r="W334" s="407"/>
      <c r="X334" s="407"/>
      <c r="Y334" s="407"/>
      <c r="Z334" s="407"/>
      <c r="AA334" s="407"/>
    </row>
    <row r="335" spans="1:27" ht="15" customHeight="1">
      <c r="A335" s="459"/>
      <c r="B335" s="407"/>
      <c r="C335" s="407"/>
      <c r="D335" s="407"/>
      <c r="E335" s="407"/>
      <c r="F335" s="407"/>
      <c r="G335" s="407"/>
      <c r="H335" s="407"/>
      <c r="I335" s="407"/>
      <c r="J335" s="407"/>
      <c r="K335" s="407"/>
      <c r="L335" s="461"/>
      <c r="M335" s="407"/>
      <c r="N335" s="407"/>
      <c r="O335" s="407"/>
      <c r="P335" s="407"/>
      <c r="Q335" s="407"/>
      <c r="R335" s="407"/>
      <c r="S335" s="407"/>
      <c r="T335" s="407"/>
      <c r="U335" s="407"/>
      <c r="V335" s="407"/>
      <c r="W335" s="407"/>
      <c r="X335" s="407"/>
      <c r="Y335" s="407"/>
      <c r="Z335" s="407"/>
      <c r="AA335" s="407"/>
    </row>
    <row r="336" spans="1:27" ht="15" customHeight="1">
      <c r="A336" s="459"/>
      <c r="B336" s="407"/>
      <c r="C336" s="407"/>
      <c r="D336" s="407"/>
      <c r="E336" s="407"/>
      <c r="F336" s="407"/>
      <c r="G336" s="407"/>
      <c r="H336" s="407"/>
      <c r="I336" s="407"/>
      <c r="J336" s="407"/>
      <c r="K336" s="407"/>
      <c r="L336" s="461"/>
      <c r="M336" s="407"/>
      <c r="N336" s="407"/>
      <c r="O336" s="407"/>
      <c r="P336" s="407"/>
      <c r="Q336" s="407"/>
      <c r="R336" s="407"/>
      <c r="S336" s="407"/>
      <c r="T336" s="407"/>
      <c r="U336" s="407"/>
      <c r="V336" s="407"/>
      <c r="W336" s="407"/>
      <c r="X336" s="407"/>
      <c r="Y336" s="407"/>
      <c r="Z336" s="407"/>
      <c r="AA336" s="407"/>
    </row>
    <row r="337" spans="1:27" ht="15" customHeight="1">
      <c r="A337" s="459"/>
      <c r="B337" s="407"/>
      <c r="C337" s="407"/>
      <c r="D337" s="407"/>
      <c r="E337" s="407"/>
      <c r="F337" s="407"/>
      <c r="G337" s="407"/>
      <c r="H337" s="407"/>
      <c r="I337" s="407"/>
      <c r="J337" s="407"/>
      <c r="K337" s="407"/>
      <c r="L337" s="461"/>
      <c r="M337" s="407"/>
      <c r="N337" s="407"/>
      <c r="O337" s="407"/>
      <c r="P337" s="407"/>
      <c r="Q337" s="407"/>
      <c r="R337" s="407"/>
      <c r="S337" s="407"/>
      <c r="T337" s="407"/>
      <c r="U337" s="407"/>
      <c r="V337" s="407"/>
      <c r="W337" s="407"/>
      <c r="X337" s="407"/>
      <c r="Y337" s="407"/>
      <c r="Z337" s="407"/>
      <c r="AA337" s="407"/>
    </row>
    <row r="338" spans="1:27" ht="15" customHeight="1">
      <c r="A338" s="459"/>
      <c r="B338" s="407"/>
      <c r="C338" s="407"/>
      <c r="D338" s="407"/>
      <c r="E338" s="407"/>
      <c r="F338" s="407"/>
      <c r="G338" s="407"/>
      <c r="H338" s="407"/>
      <c r="I338" s="407"/>
      <c r="J338" s="407"/>
      <c r="K338" s="407"/>
      <c r="L338" s="461"/>
      <c r="M338" s="407"/>
      <c r="N338" s="407"/>
      <c r="O338" s="407"/>
      <c r="P338" s="407"/>
      <c r="Q338" s="407"/>
      <c r="R338" s="407"/>
      <c r="S338" s="407"/>
      <c r="T338" s="407"/>
      <c r="U338" s="407"/>
      <c r="V338" s="407"/>
      <c r="W338" s="407"/>
      <c r="X338" s="407"/>
      <c r="Y338" s="407"/>
      <c r="Z338" s="407"/>
      <c r="AA338" s="407"/>
    </row>
    <row r="339" spans="1:27" ht="15" customHeight="1">
      <c r="A339" s="459"/>
      <c r="B339" s="407"/>
      <c r="C339" s="407"/>
      <c r="D339" s="407"/>
      <c r="E339" s="407"/>
      <c r="F339" s="407"/>
      <c r="G339" s="407"/>
      <c r="H339" s="407"/>
      <c r="I339" s="407"/>
      <c r="J339" s="407"/>
      <c r="K339" s="407"/>
      <c r="L339" s="461"/>
      <c r="M339" s="407"/>
      <c r="N339" s="407"/>
      <c r="O339" s="407"/>
      <c r="P339" s="407"/>
      <c r="Q339" s="407"/>
      <c r="R339" s="407"/>
      <c r="S339" s="407"/>
      <c r="T339" s="407"/>
      <c r="U339" s="407"/>
      <c r="V339" s="407"/>
      <c r="W339" s="407"/>
      <c r="X339" s="407"/>
      <c r="Y339" s="407"/>
      <c r="Z339" s="407"/>
      <c r="AA339" s="407"/>
    </row>
    <row r="340" spans="1:27" ht="15" customHeight="1">
      <c r="A340" s="459"/>
      <c r="B340" s="407"/>
      <c r="C340" s="407"/>
      <c r="D340" s="407"/>
      <c r="E340" s="407"/>
      <c r="F340" s="407"/>
      <c r="G340" s="407"/>
      <c r="H340" s="407"/>
      <c r="I340" s="407"/>
      <c r="J340" s="407"/>
      <c r="K340" s="407"/>
      <c r="L340" s="461"/>
      <c r="M340" s="407"/>
      <c r="N340" s="407"/>
      <c r="O340" s="407"/>
      <c r="P340" s="407"/>
      <c r="Q340" s="407"/>
      <c r="R340" s="407"/>
      <c r="S340" s="407"/>
      <c r="T340" s="407"/>
      <c r="U340" s="407"/>
      <c r="V340" s="407"/>
      <c r="W340" s="407"/>
      <c r="X340" s="407"/>
      <c r="Y340" s="407"/>
      <c r="Z340" s="407"/>
      <c r="AA340" s="407"/>
    </row>
    <row r="341" spans="1:27" ht="15" customHeight="1">
      <c r="A341" s="459"/>
      <c r="B341" s="407"/>
      <c r="C341" s="407"/>
      <c r="D341" s="407"/>
      <c r="E341" s="407"/>
      <c r="F341" s="407"/>
      <c r="G341" s="407"/>
      <c r="H341" s="407"/>
      <c r="I341" s="407"/>
      <c r="J341" s="407"/>
      <c r="K341" s="407"/>
      <c r="L341" s="461"/>
      <c r="M341" s="407"/>
      <c r="N341" s="407"/>
      <c r="O341" s="407"/>
      <c r="P341" s="407"/>
      <c r="Q341" s="407"/>
      <c r="R341" s="407"/>
      <c r="S341" s="407"/>
      <c r="T341" s="407"/>
      <c r="U341" s="407"/>
      <c r="V341" s="407"/>
      <c r="W341" s="407"/>
      <c r="X341" s="407"/>
      <c r="Y341" s="407"/>
      <c r="Z341" s="407"/>
      <c r="AA341" s="407"/>
    </row>
    <row r="342" spans="1:27" ht="15" customHeight="1">
      <c r="A342" s="459"/>
      <c r="B342" s="407"/>
      <c r="C342" s="407"/>
      <c r="D342" s="407"/>
      <c r="E342" s="407"/>
      <c r="F342" s="407"/>
      <c r="G342" s="407"/>
      <c r="H342" s="407"/>
      <c r="I342" s="407"/>
      <c r="J342" s="407"/>
      <c r="K342" s="407"/>
      <c r="L342" s="461"/>
      <c r="M342" s="407"/>
      <c r="N342" s="407"/>
      <c r="O342" s="407"/>
      <c r="P342" s="407"/>
      <c r="Q342" s="407"/>
      <c r="R342" s="407"/>
      <c r="S342" s="407"/>
      <c r="T342" s="407"/>
      <c r="U342" s="407"/>
      <c r="V342" s="407"/>
      <c r="W342" s="407"/>
      <c r="X342" s="407"/>
      <c r="Y342" s="407"/>
      <c r="Z342" s="407"/>
      <c r="AA342" s="407"/>
    </row>
    <row r="343" spans="1:27" ht="15" customHeight="1">
      <c r="A343" s="459"/>
      <c r="B343" s="407"/>
      <c r="C343" s="407"/>
      <c r="D343" s="407"/>
      <c r="E343" s="407"/>
      <c r="F343" s="407"/>
      <c r="G343" s="407"/>
      <c r="H343" s="407"/>
      <c r="I343" s="407"/>
      <c r="J343" s="407"/>
      <c r="K343" s="407"/>
      <c r="L343" s="461"/>
      <c r="M343" s="407"/>
      <c r="N343" s="407"/>
      <c r="O343" s="407"/>
      <c r="P343" s="407"/>
      <c r="Q343" s="407"/>
      <c r="R343" s="407"/>
      <c r="S343" s="407"/>
      <c r="T343" s="407"/>
      <c r="U343" s="407"/>
      <c r="V343" s="407"/>
      <c r="W343" s="407"/>
      <c r="X343" s="407"/>
      <c r="Y343" s="407"/>
      <c r="Z343" s="407"/>
      <c r="AA343" s="407"/>
    </row>
    <row r="344" spans="1:27" ht="15" customHeight="1">
      <c r="A344" s="459"/>
      <c r="B344" s="407"/>
      <c r="C344" s="407"/>
      <c r="D344" s="407"/>
      <c r="E344" s="407"/>
      <c r="F344" s="407"/>
      <c r="G344" s="407"/>
      <c r="H344" s="407"/>
      <c r="I344" s="407"/>
      <c r="J344" s="407"/>
      <c r="K344" s="407"/>
      <c r="L344" s="461"/>
      <c r="M344" s="407"/>
      <c r="N344" s="407"/>
      <c r="O344" s="407"/>
      <c r="P344" s="407"/>
      <c r="Q344" s="407"/>
      <c r="R344" s="407"/>
      <c r="S344" s="407"/>
      <c r="T344" s="407"/>
      <c r="U344" s="407"/>
      <c r="V344" s="407"/>
      <c r="W344" s="407"/>
      <c r="X344" s="407"/>
      <c r="Y344" s="407"/>
      <c r="Z344" s="407"/>
      <c r="AA344" s="407"/>
    </row>
    <row r="345" spans="1:27" ht="15" customHeight="1">
      <c r="A345" s="459"/>
      <c r="B345" s="407"/>
      <c r="C345" s="407"/>
      <c r="D345" s="407"/>
      <c r="E345" s="407"/>
      <c r="F345" s="407"/>
      <c r="G345" s="407"/>
      <c r="H345" s="407"/>
      <c r="I345" s="407"/>
      <c r="J345" s="407"/>
      <c r="K345" s="407"/>
      <c r="L345" s="461"/>
      <c r="M345" s="407"/>
      <c r="N345" s="407"/>
      <c r="O345" s="407"/>
      <c r="P345" s="407"/>
      <c r="Q345" s="407"/>
      <c r="R345" s="407"/>
      <c r="S345" s="407"/>
      <c r="T345" s="407"/>
      <c r="U345" s="407"/>
      <c r="V345" s="407"/>
      <c r="W345" s="407"/>
      <c r="X345" s="407"/>
      <c r="Y345" s="407"/>
      <c r="Z345" s="407"/>
      <c r="AA345" s="407"/>
    </row>
    <row r="346" spans="1:27" ht="15" customHeight="1">
      <c r="A346" s="459"/>
      <c r="B346" s="407"/>
      <c r="C346" s="407"/>
      <c r="D346" s="407"/>
      <c r="E346" s="407"/>
      <c r="F346" s="407"/>
      <c r="G346" s="407"/>
      <c r="H346" s="407"/>
      <c r="I346" s="407"/>
      <c r="J346" s="407"/>
      <c r="K346" s="407"/>
      <c r="L346" s="461"/>
      <c r="M346" s="407"/>
      <c r="N346" s="407"/>
      <c r="O346" s="407"/>
      <c r="P346" s="407"/>
      <c r="Q346" s="407"/>
      <c r="R346" s="407"/>
      <c r="S346" s="407"/>
      <c r="T346" s="407"/>
      <c r="U346" s="407"/>
      <c r="V346" s="407"/>
      <c r="W346" s="407"/>
      <c r="X346" s="407"/>
      <c r="Y346" s="407"/>
      <c r="Z346" s="407"/>
      <c r="AA346" s="407"/>
    </row>
    <row r="347" spans="1:27" ht="15" customHeight="1">
      <c r="A347" s="459"/>
      <c r="B347" s="407"/>
      <c r="C347" s="407"/>
      <c r="D347" s="407"/>
      <c r="E347" s="407"/>
      <c r="F347" s="407"/>
      <c r="G347" s="407"/>
      <c r="H347" s="407"/>
      <c r="I347" s="407"/>
      <c r="J347" s="407"/>
      <c r="K347" s="407"/>
      <c r="L347" s="461"/>
      <c r="M347" s="407"/>
      <c r="N347" s="407"/>
      <c r="O347" s="407"/>
      <c r="P347" s="407"/>
      <c r="Q347" s="407"/>
      <c r="R347" s="407"/>
      <c r="S347" s="407"/>
      <c r="T347" s="407"/>
      <c r="U347" s="407"/>
      <c r="V347" s="407"/>
      <c r="W347" s="407"/>
      <c r="X347" s="407"/>
      <c r="Y347" s="407"/>
      <c r="Z347" s="407"/>
      <c r="AA347" s="407"/>
    </row>
    <row r="348" spans="1:27" ht="15" customHeight="1">
      <c r="A348" s="459"/>
      <c r="B348" s="407"/>
      <c r="C348" s="407"/>
      <c r="D348" s="407"/>
      <c r="E348" s="407"/>
      <c r="F348" s="407"/>
      <c r="G348" s="407"/>
      <c r="H348" s="407"/>
      <c r="I348" s="407"/>
      <c r="J348" s="407"/>
      <c r="K348" s="407"/>
      <c r="L348" s="461"/>
      <c r="M348" s="407"/>
      <c r="N348" s="407"/>
      <c r="O348" s="407"/>
      <c r="P348" s="407"/>
      <c r="Q348" s="407"/>
      <c r="R348" s="407"/>
      <c r="S348" s="407"/>
      <c r="T348" s="407"/>
      <c r="U348" s="407"/>
      <c r="V348" s="407"/>
      <c r="W348" s="407"/>
      <c r="X348" s="407"/>
      <c r="Y348" s="407"/>
      <c r="Z348" s="407"/>
      <c r="AA348" s="407"/>
    </row>
    <row r="349" spans="1:27" ht="15" customHeight="1">
      <c r="A349" s="459"/>
      <c r="B349" s="407"/>
      <c r="C349" s="407"/>
      <c r="D349" s="407"/>
      <c r="E349" s="407"/>
      <c r="F349" s="407"/>
      <c r="G349" s="407"/>
      <c r="H349" s="407"/>
      <c r="I349" s="407"/>
      <c r="J349" s="407"/>
      <c r="K349" s="407"/>
      <c r="L349" s="461"/>
      <c r="M349" s="407"/>
      <c r="N349" s="407"/>
      <c r="O349" s="407"/>
      <c r="P349" s="407"/>
      <c r="Q349" s="407"/>
      <c r="R349" s="407"/>
      <c r="S349" s="407"/>
      <c r="T349" s="407"/>
      <c r="U349" s="407"/>
      <c r="V349" s="407"/>
      <c r="W349" s="407"/>
      <c r="X349" s="407"/>
      <c r="Y349" s="407"/>
      <c r="Z349" s="407"/>
      <c r="AA349" s="407"/>
    </row>
    <row r="350" spans="1:27" ht="15" customHeight="1">
      <c r="A350" s="459"/>
      <c r="B350" s="407"/>
      <c r="C350" s="407"/>
      <c r="D350" s="407"/>
      <c r="E350" s="407"/>
      <c r="F350" s="407"/>
      <c r="G350" s="407"/>
      <c r="H350" s="407"/>
      <c r="I350" s="407"/>
      <c r="J350" s="407"/>
      <c r="K350" s="407"/>
      <c r="L350" s="461"/>
      <c r="M350" s="407"/>
      <c r="N350" s="407"/>
      <c r="O350" s="407"/>
      <c r="P350" s="407"/>
      <c r="Q350" s="407"/>
      <c r="R350" s="407"/>
      <c r="S350" s="407"/>
      <c r="T350" s="407"/>
      <c r="U350" s="407"/>
      <c r="V350" s="407"/>
      <c r="W350" s="407"/>
      <c r="X350" s="407"/>
      <c r="Y350" s="407"/>
      <c r="Z350" s="407"/>
      <c r="AA350" s="407"/>
    </row>
    <row r="351" spans="1:27" ht="15" customHeight="1">
      <c r="A351" s="459"/>
      <c r="B351" s="407"/>
      <c r="C351" s="407"/>
      <c r="D351" s="407"/>
      <c r="E351" s="407"/>
      <c r="F351" s="407"/>
      <c r="G351" s="407"/>
      <c r="H351" s="407"/>
      <c r="I351" s="407"/>
      <c r="J351" s="407"/>
      <c r="K351" s="407"/>
      <c r="L351" s="461"/>
      <c r="M351" s="407"/>
      <c r="N351" s="407"/>
      <c r="O351" s="407"/>
      <c r="P351" s="407"/>
      <c r="Q351" s="407"/>
      <c r="R351" s="407"/>
      <c r="S351" s="407"/>
      <c r="T351" s="407"/>
      <c r="U351" s="407"/>
      <c r="V351" s="407"/>
      <c r="W351" s="407"/>
      <c r="X351" s="407"/>
      <c r="Y351" s="407"/>
      <c r="Z351" s="407"/>
      <c r="AA351" s="407"/>
    </row>
    <row r="352" spans="1:27" ht="15" customHeight="1">
      <c r="A352" s="459"/>
      <c r="B352" s="407"/>
      <c r="C352" s="407"/>
      <c r="D352" s="407"/>
      <c r="E352" s="407"/>
      <c r="F352" s="407"/>
      <c r="G352" s="407"/>
      <c r="H352" s="407"/>
      <c r="I352" s="407"/>
      <c r="J352" s="407"/>
      <c r="K352" s="407"/>
      <c r="L352" s="461"/>
      <c r="M352" s="407"/>
      <c r="N352" s="407"/>
      <c r="O352" s="407"/>
      <c r="P352" s="407"/>
      <c r="Q352" s="407"/>
      <c r="R352" s="407"/>
      <c r="S352" s="407"/>
      <c r="T352" s="407"/>
      <c r="U352" s="407"/>
      <c r="V352" s="407"/>
      <c r="W352" s="407"/>
      <c r="X352" s="407"/>
      <c r="Y352" s="407"/>
      <c r="Z352" s="407"/>
      <c r="AA352" s="407"/>
    </row>
    <row r="353" spans="1:27" ht="15" customHeight="1">
      <c r="A353" s="459"/>
      <c r="B353" s="407"/>
      <c r="C353" s="407"/>
      <c r="D353" s="407"/>
      <c r="E353" s="407"/>
      <c r="F353" s="407"/>
      <c r="G353" s="407"/>
      <c r="H353" s="407"/>
      <c r="I353" s="407"/>
      <c r="J353" s="407"/>
      <c r="K353" s="407"/>
      <c r="L353" s="461"/>
      <c r="M353" s="407"/>
      <c r="N353" s="407"/>
      <c r="O353" s="407"/>
      <c r="P353" s="407"/>
      <c r="Q353" s="407"/>
      <c r="R353" s="407"/>
      <c r="S353" s="407"/>
      <c r="T353" s="407"/>
      <c r="U353" s="407"/>
      <c r="V353" s="407"/>
      <c r="W353" s="407"/>
      <c r="X353" s="407"/>
      <c r="Y353" s="407"/>
      <c r="Z353" s="407"/>
      <c r="AA353" s="407"/>
    </row>
    <row r="354" spans="1:27" ht="15" customHeight="1">
      <c r="A354" s="459"/>
      <c r="B354" s="407"/>
      <c r="C354" s="407"/>
      <c r="D354" s="407"/>
      <c r="E354" s="407"/>
      <c r="F354" s="407"/>
      <c r="G354" s="407"/>
      <c r="H354" s="407"/>
      <c r="I354" s="407"/>
      <c r="J354" s="407"/>
      <c r="K354" s="407"/>
      <c r="L354" s="461"/>
      <c r="M354" s="407"/>
      <c r="N354" s="407"/>
      <c r="O354" s="407"/>
      <c r="P354" s="407"/>
      <c r="Q354" s="407"/>
      <c r="R354" s="407"/>
      <c r="S354" s="407"/>
      <c r="T354" s="407"/>
      <c r="U354" s="407"/>
      <c r="V354" s="407"/>
      <c r="W354" s="407"/>
      <c r="X354" s="407"/>
      <c r="Y354" s="407"/>
      <c r="Z354" s="407"/>
      <c r="AA354" s="407"/>
    </row>
    <row r="355" spans="1:27" ht="15" customHeight="1">
      <c r="A355" s="459"/>
      <c r="B355" s="407"/>
      <c r="C355" s="407"/>
      <c r="D355" s="407"/>
      <c r="E355" s="407"/>
      <c r="F355" s="407"/>
      <c r="G355" s="407"/>
      <c r="H355" s="407"/>
      <c r="I355" s="407"/>
      <c r="J355" s="407"/>
      <c r="K355" s="407"/>
      <c r="L355" s="461"/>
      <c r="M355" s="407"/>
      <c r="N355" s="407"/>
      <c r="O355" s="407"/>
      <c r="P355" s="407"/>
      <c r="Q355" s="407"/>
      <c r="R355" s="407"/>
      <c r="S355" s="407"/>
      <c r="T355" s="407"/>
      <c r="U355" s="407"/>
      <c r="V355" s="407"/>
      <c r="W355" s="407"/>
      <c r="X355" s="407"/>
      <c r="Y355" s="407"/>
      <c r="Z355" s="407"/>
      <c r="AA355" s="407"/>
    </row>
    <row r="356" spans="1:27" ht="15" customHeight="1">
      <c r="A356" s="459"/>
      <c r="B356" s="407"/>
      <c r="C356" s="407"/>
      <c r="D356" s="407"/>
      <c r="E356" s="407"/>
      <c r="F356" s="407"/>
      <c r="G356" s="407"/>
      <c r="H356" s="407"/>
      <c r="I356" s="407"/>
      <c r="J356" s="407"/>
      <c r="K356" s="407"/>
      <c r="L356" s="461"/>
      <c r="M356" s="407"/>
      <c r="N356" s="407"/>
      <c r="O356" s="407"/>
      <c r="P356" s="407"/>
      <c r="Q356" s="407"/>
      <c r="R356" s="407"/>
      <c r="S356" s="407"/>
      <c r="T356" s="407"/>
      <c r="U356" s="407"/>
      <c r="V356" s="407"/>
      <c r="W356" s="407"/>
      <c r="X356" s="407"/>
      <c r="Y356" s="407"/>
      <c r="Z356" s="407"/>
      <c r="AA356" s="407"/>
    </row>
    <row r="357" spans="1:27" ht="15" customHeight="1">
      <c r="A357" s="459"/>
      <c r="B357" s="407"/>
      <c r="C357" s="407"/>
      <c r="D357" s="407"/>
      <c r="E357" s="407"/>
      <c r="F357" s="407"/>
      <c r="G357" s="407"/>
      <c r="H357" s="407"/>
      <c r="I357" s="407"/>
      <c r="J357" s="407"/>
      <c r="K357" s="407"/>
      <c r="L357" s="461"/>
      <c r="M357" s="407"/>
      <c r="N357" s="407"/>
      <c r="O357" s="407"/>
      <c r="P357" s="407"/>
      <c r="Q357" s="407"/>
      <c r="R357" s="407"/>
      <c r="S357" s="407"/>
      <c r="T357" s="407"/>
      <c r="U357" s="407"/>
      <c r="V357" s="407"/>
      <c r="W357" s="407"/>
      <c r="X357" s="407"/>
      <c r="Y357" s="407"/>
      <c r="Z357" s="407"/>
      <c r="AA357" s="407"/>
    </row>
    <row r="358" spans="1:27" ht="15" customHeight="1">
      <c r="A358" s="459"/>
      <c r="B358" s="407"/>
      <c r="C358" s="407"/>
      <c r="D358" s="407"/>
      <c r="E358" s="407"/>
      <c r="F358" s="407"/>
      <c r="G358" s="407"/>
      <c r="H358" s="407"/>
      <c r="I358" s="407"/>
      <c r="J358" s="407"/>
      <c r="K358" s="407"/>
      <c r="L358" s="461"/>
      <c r="M358" s="407"/>
      <c r="N358" s="407"/>
      <c r="O358" s="407"/>
      <c r="P358" s="407"/>
      <c r="Q358" s="407"/>
      <c r="R358" s="407"/>
      <c r="S358" s="407"/>
      <c r="T358" s="407"/>
      <c r="U358" s="407"/>
      <c r="V358" s="407"/>
      <c r="W358" s="407"/>
      <c r="X358" s="407"/>
      <c r="Y358" s="407"/>
      <c r="Z358" s="407"/>
      <c r="AA358" s="407"/>
    </row>
    <row r="359" spans="1:27" ht="15" customHeight="1">
      <c r="A359" s="459"/>
      <c r="B359" s="407"/>
      <c r="C359" s="407"/>
      <c r="D359" s="407"/>
      <c r="E359" s="407"/>
      <c r="F359" s="407"/>
      <c r="G359" s="407"/>
      <c r="H359" s="407"/>
      <c r="I359" s="407"/>
      <c r="J359" s="407"/>
      <c r="K359" s="407"/>
      <c r="L359" s="461"/>
      <c r="M359" s="407"/>
      <c r="N359" s="407"/>
      <c r="O359" s="407"/>
      <c r="P359" s="407"/>
      <c r="Q359" s="407"/>
      <c r="R359" s="407"/>
      <c r="S359" s="407"/>
      <c r="T359" s="407"/>
      <c r="U359" s="407"/>
      <c r="V359" s="407"/>
      <c r="W359" s="407"/>
      <c r="X359" s="407"/>
      <c r="Y359" s="407"/>
      <c r="Z359" s="407"/>
      <c r="AA359" s="407"/>
    </row>
    <row r="360" spans="1:27" ht="15" customHeight="1">
      <c r="A360" s="459"/>
      <c r="B360" s="407"/>
      <c r="C360" s="407"/>
      <c r="D360" s="407"/>
      <c r="E360" s="407"/>
      <c r="F360" s="407"/>
      <c r="G360" s="407"/>
      <c r="H360" s="407"/>
      <c r="I360" s="407"/>
      <c r="J360" s="407"/>
      <c r="K360" s="407"/>
      <c r="L360" s="461"/>
      <c r="M360" s="407"/>
      <c r="N360" s="407"/>
      <c r="O360" s="407"/>
      <c r="P360" s="407"/>
      <c r="Q360" s="407"/>
      <c r="R360" s="407"/>
      <c r="S360" s="407"/>
      <c r="T360" s="407"/>
      <c r="U360" s="407"/>
      <c r="V360" s="407"/>
      <c r="W360" s="407"/>
      <c r="X360" s="407"/>
      <c r="Y360" s="407"/>
      <c r="Z360" s="407"/>
      <c r="AA360" s="407"/>
    </row>
    <row r="361" spans="1:27" ht="15" customHeight="1">
      <c r="A361" s="459"/>
      <c r="B361" s="407"/>
      <c r="C361" s="407"/>
      <c r="D361" s="407"/>
      <c r="E361" s="407"/>
      <c r="F361" s="407"/>
      <c r="G361" s="407"/>
      <c r="H361" s="407"/>
      <c r="I361" s="407"/>
      <c r="J361" s="407"/>
      <c r="K361" s="407"/>
      <c r="L361" s="461"/>
      <c r="M361" s="407"/>
      <c r="N361" s="407"/>
      <c r="O361" s="407"/>
      <c r="P361" s="407"/>
      <c r="Q361" s="407"/>
      <c r="R361" s="407"/>
      <c r="S361" s="407"/>
      <c r="T361" s="407"/>
      <c r="U361" s="407"/>
      <c r="V361" s="407"/>
      <c r="W361" s="407"/>
      <c r="X361" s="407"/>
      <c r="Y361" s="407"/>
      <c r="Z361" s="407"/>
      <c r="AA361" s="407"/>
    </row>
    <row r="362" spans="1:27" ht="15" customHeight="1">
      <c r="A362" s="459"/>
      <c r="B362" s="407"/>
      <c r="C362" s="407"/>
      <c r="D362" s="407"/>
      <c r="E362" s="407"/>
      <c r="F362" s="407"/>
      <c r="G362" s="407"/>
      <c r="H362" s="407"/>
      <c r="I362" s="407"/>
      <c r="J362" s="407"/>
      <c r="K362" s="407"/>
      <c r="L362" s="461"/>
      <c r="M362" s="407"/>
      <c r="N362" s="407"/>
      <c r="O362" s="407"/>
      <c r="P362" s="407"/>
      <c r="Q362" s="407"/>
      <c r="R362" s="407"/>
      <c r="S362" s="407"/>
      <c r="T362" s="407"/>
      <c r="U362" s="407"/>
      <c r="V362" s="407"/>
      <c r="W362" s="407"/>
      <c r="X362" s="407"/>
      <c r="Y362" s="407"/>
      <c r="Z362" s="407"/>
      <c r="AA362" s="407"/>
    </row>
    <row r="363" spans="1:27" ht="15" customHeight="1">
      <c r="A363" s="459"/>
      <c r="B363" s="407"/>
      <c r="C363" s="407"/>
      <c r="D363" s="407"/>
      <c r="E363" s="407"/>
      <c r="F363" s="407"/>
      <c r="G363" s="407"/>
      <c r="H363" s="407"/>
      <c r="I363" s="407"/>
      <c r="J363" s="407"/>
      <c r="K363" s="407"/>
      <c r="L363" s="461"/>
      <c r="M363" s="407"/>
      <c r="N363" s="407"/>
      <c r="O363" s="407"/>
      <c r="P363" s="407"/>
      <c r="Q363" s="407"/>
      <c r="R363" s="407"/>
      <c r="S363" s="407"/>
      <c r="T363" s="407"/>
      <c r="U363" s="407"/>
      <c r="V363" s="407"/>
      <c r="W363" s="407"/>
      <c r="X363" s="407"/>
      <c r="Y363" s="407"/>
      <c r="Z363" s="407"/>
      <c r="AA363" s="407"/>
    </row>
    <row r="364" spans="1:27" ht="15" customHeight="1">
      <c r="A364" s="459"/>
      <c r="B364" s="407"/>
      <c r="C364" s="407"/>
      <c r="D364" s="407"/>
      <c r="E364" s="407"/>
      <c r="F364" s="407"/>
      <c r="G364" s="407"/>
      <c r="H364" s="407"/>
      <c r="I364" s="407"/>
      <c r="J364" s="407"/>
      <c r="K364" s="407"/>
      <c r="L364" s="461"/>
      <c r="M364" s="407"/>
      <c r="N364" s="407"/>
      <c r="O364" s="407"/>
      <c r="P364" s="407"/>
      <c r="Q364" s="407"/>
      <c r="R364" s="407"/>
      <c r="S364" s="407"/>
      <c r="T364" s="407"/>
      <c r="U364" s="407"/>
      <c r="V364" s="407"/>
      <c r="W364" s="407"/>
      <c r="X364" s="407"/>
      <c r="Y364" s="407"/>
      <c r="Z364" s="407"/>
      <c r="AA364" s="407"/>
    </row>
    <row r="365" spans="1:27" ht="15" customHeight="1">
      <c r="A365" s="459"/>
      <c r="B365" s="407"/>
      <c r="C365" s="407"/>
      <c r="D365" s="407"/>
      <c r="E365" s="407"/>
      <c r="F365" s="407"/>
      <c r="G365" s="407"/>
      <c r="H365" s="407"/>
      <c r="I365" s="407"/>
      <c r="J365" s="407"/>
      <c r="K365" s="407"/>
      <c r="L365" s="461"/>
      <c r="M365" s="407"/>
      <c r="N365" s="407"/>
      <c r="O365" s="407"/>
      <c r="P365" s="407"/>
      <c r="Q365" s="407"/>
      <c r="R365" s="407"/>
      <c r="S365" s="407"/>
      <c r="T365" s="407"/>
      <c r="U365" s="407"/>
      <c r="V365" s="407"/>
      <c r="W365" s="407"/>
      <c r="X365" s="407"/>
      <c r="Y365" s="407"/>
      <c r="Z365" s="407"/>
      <c r="AA365" s="407"/>
    </row>
    <row r="366" spans="1:27" ht="15" customHeight="1">
      <c r="A366" s="459"/>
      <c r="B366" s="407"/>
      <c r="C366" s="407"/>
      <c r="D366" s="407"/>
      <c r="E366" s="407"/>
      <c r="F366" s="407"/>
      <c r="G366" s="407"/>
      <c r="H366" s="407"/>
      <c r="I366" s="407"/>
      <c r="J366" s="407"/>
      <c r="K366" s="407"/>
      <c r="L366" s="461"/>
      <c r="M366" s="407"/>
      <c r="N366" s="407"/>
      <c r="O366" s="407"/>
      <c r="P366" s="407"/>
      <c r="Q366" s="407"/>
      <c r="R366" s="407"/>
      <c r="S366" s="407"/>
      <c r="T366" s="407"/>
      <c r="U366" s="407"/>
      <c r="V366" s="407"/>
      <c r="W366" s="407"/>
      <c r="X366" s="407"/>
      <c r="Y366" s="407"/>
      <c r="Z366" s="407"/>
      <c r="AA366" s="407"/>
    </row>
    <row r="367" spans="1:27" ht="15" customHeight="1">
      <c r="A367" s="459"/>
      <c r="B367" s="407"/>
      <c r="C367" s="407"/>
      <c r="D367" s="407"/>
      <c r="E367" s="407"/>
      <c r="F367" s="407"/>
      <c r="G367" s="407"/>
      <c r="H367" s="407"/>
      <c r="I367" s="407"/>
      <c r="J367" s="407"/>
      <c r="K367" s="407"/>
      <c r="L367" s="461"/>
      <c r="M367" s="407"/>
      <c r="N367" s="407"/>
      <c r="O367" s="407"/>
      <c r="P367" s="407"/>
      <c r="Q367" s="407"/>
      <c r="R367" s="407"/>
      <c r="S367" s="407"/>
      <c r="T367" s="407"/>
      <c r="U367" s="407"/>
      <c r="V367" s="407"/>
      <c r="W367" s="407"/>
      <c r="X367" s="407"/>
      <c r="Y367" s="407"/>
      <c r="Z367" s="407"/>
      <c r="AA367" s="407"/>
    </row>
    <row r="368" spans="1:27" ht="15" customHeight="1">
      <c r="A368" s="459"/>
      <c r="B368" s="407"/>
      <c r="C368" s="407"/>
      <c r="D368" s="407"/>
      <c r="E368" s="407"/>
      <c r="F368" s="407"/>
      <c r="G368" s="407"/>
      <c r="H368" s="407"/>
      <c r="I368" s="407"/>
      <c r="J368" s="407"/>
      <c r="K368" s="407"/>
      <c r="L368" s="461"/>
      <c r="M368" s="407"/>
      <c r="N368" s="407"/>
      <c r="O368" s="407"/>
      <c r="P368" s="407"/>
      <c r="Q368" s="407"/>
      <c r="R368" s="407"/>
      <c r="S368" s="407"/>
      <c r="T368" s="407"/>
      <c r="U368" s="407"/>
      <c r="V368" s="407"/>
      <c r="W368" s="407"/>
      <c r="X368" s="407"/>
      <c r="Y368" s="407"/>
      <c r="Z368" s="407"/>
      <c r="AA368" s="407"/>
    </row>
    <row r="369" spans="1:27" ht="15" customHeight="1">
      <c r="A369" s="459"/>
      <c r="B369" s="407"/>
      <c r="C369" s="407"/>
      <c r="D369" s="407"/>
      <c r="E369" s="407"/>
      <c r="F369" s="407"/>
      <c r="G369" s="407"/>
      <c r="H369" s="407"/>
      <c r="I369" s="407"/>
      <c r="J369" s="407"/>
      <c r="K369" s="407"/>
      <c r="L369" s="461"/>
      <c r="M369" s="407"/>
      <c r="N369" s="407"/>
      <c r="O369" s="407"/>
      <c r="P369" s="407"/>
      <c r="Q369" s="407"/>
      <c r="R369" s="407"/>
      <c r="S369" s="407"/>
      <c r="T369" s="407"/>
      <c r="U369" s="407"/>
      <c r="V369" s="407"/>
      <c r="W369" s="407"/>
      <c r="X369" s="407"/>
      <c r="Y369" s="407"/>
      <c r="Z369" s="407"/>
      <c r="AA369" s="407"/>
    </row>
    <row r="370" spans="1:27" ht="15" customHeight="1">
      <c r="A370" s="459"/>
      <c r="B370" s="407"/>
      <c r="C370" s="407"/>
      <c r="D370" s="407"/>
      <c r="E370" s="407"/>
      <c r="F370" s="407"/>
      <c r="G370" s="407"/>
      <c r="H370" s="407"/>
      <c r="I370" s="407"/>
      <c r="J370" s="407"/>
      <c r="K370" s="407"/>
      <c r="L370" s="461"/>
      <c r="M370" s="407"/>
      <c r="N370" s="407"/>
      <c r="O370" s="407"/>
      <c r="P370" s="407"/>
      <c r="Q370" s="407"/>
      <c r="R370" s="407"/>
      <c r="S370" s="407"/>
      <c r="T370" s="407"/>
      <c r="U370" s="407"/>
      <c r="V370" s="407"/>
      <c r="W370" s="407"/>
      <c r="X370" s="407"/>
      <c r="Y370" s="407"/>
      <c r="Z370" s="407"/>
      <c r="AA370" s="407"/>
    </row>
    <row r="371" spans="1:27" ht="15" customHeight="1">
      <c r="A371" s="459"/>
      <c r="B371" s="407"/>
      <c r="C371" s="407"/>
      <c r="D371" s="407"/>
      <c r="E371" s="407"/>
      <c r="F371" s="407"/>
      <c r="G371" s="407"/>
      <c r="H371" s="407"/>
      <c r="I371" s="407"/>
      <c r="J371" s="407"/>
      <c r="K371" s="407"/>
      <c r="L371" s="461"/>
      <c r="M371" s="407"/>
      <c r="N371" s="407"/>
      <c r="O371" s="407"/>
      <c r="P371" s="407"/>
      <c r="Q371" s="407"/>
      <c r="R371" s="407"/>
      <c r="S371" s="407"/>
      <c r="T371" s="407"/>
      <c r="U371" s="407"/>
      <c r="V371" s="407"/>
      <c r="W371" s="407"/>
      <c r="X371" s="407"/>
      <c r="Y371" s="407"/>
      <c r="Z371" s="407"/>
      <c r="AA371" s="407"/>
    </row>
    <row r="372" spans="1:27" ht="15" customHeight="1">
      <c r="A372" s="459"/>
      <c r="B372" s="407"/>
      <c r="C372" s="407"/>
      <c r="D372" s="407"/>
      <c r="E372" s="407"/>
      <c r="F372" s="407"/>
      <c r="G372" s="407"/>
      <c r="H372" s="407"/>
      <c r="I372" s="407"/>
      <c r="J372" s="407"/>
      <c r="K372" s="407"/>
      <c r="L372" s="461"/>
      <c r="M372" s="407"/>
      <c r="N372" s="407"/>
      <c r="O372" s="407"/>
      <c r="P372" s="407"/>
      <c r="Q372" s="407"/>
      <c r="R372" s="407"/>
      <c r="S372" s="407"/>
      <c r="T372" s="407"/>
      <c r="U372" s="407"/>
      <c r="V372" s="407"/>
      <c r="W372" s="407"/>
      <c r="X372" s="407"/>
      <c r="Y372" s="407"/>
      <c r="Z372" s="407"/>
      <c r="AA372" s="407"/>
    </row>
    <row r="373" spans="1:27" ht="15" customHeight="1">
      <c r="A373" s="459"/>
      <c r="B373" s="407"/>
      <c r="C373" s="407"/>
      <c r="D373" s="407"/>
      <c r="E373" s="407"/>
      <c r="F373" s="407"/>
      <c r="G373" s="407"/>
      <c r="H373" s="407"/>
      <c r="I373" s="407"/>
      <c r="J373" s="407"/>
      <c r="K373" s="407"/>
      <c r="L373" s="461"/>
      <c r="M373" s="407"/>
      <c r="N373" s="407"/>
      <c r="O373" s="407"/>
      <c r="P373" s="407"/>
      <c r="Q373" s="407"/>
      <c r="R373" s="407"/>
      <c r="S373" s="407"/>
      <c r="T373" s="407"/>
      <c r="U373" s="407"/>
      <c r="V373" s="407"/>
      <c r="W373" s="407"/>
      <c r="X373" s="407"/>
      <c r="Y373" s="407"/>
      <c r="Z373" s="407"/>
      <c r="AA373" s="407"/>
    </row>
    <row r="374" spans="1:27" ht="15" customHeight="1">
      <c r="A374" s="459"/>
      <c r="B374" s="407"/>
      <c r="C374" s="407"/>
      <c r="D374" s="407"/>
      <c r="E374" s="407"/>
      <c r="F374" s="407"/>
      <c r="G374" s="407"/>
      <c r="H374" s="407"/>
      <c r="I374" s="407"/>
      <c r="J374" s="407"/>
      <c r="K374" s="407"/>
      <c r="L374" s="461"/>
      <c r="M374" s="407"/>
      <c r="N374" s="407"/>
      <c r="O374" s="407"/>
      <c r="P374" s="407"/>
      <c r="Q374" s="407"/>
      <c r="R374" s="407"/>
      <c r="S374" s="407"/>
      <c r="T374" s="407"/>
      <c r="U374" s="407"/>
      <c r="V374" s="407"/>
      <c r="W374" s="407"/>
      <c r="X374" s="407"/>
      <c r="Y374" s="407"/>
      <c r="Z374" s="407"/>
      <c r="AA374" s="407"/>
    </row>
    <row r="375" spans="1:27" ht="15" customHeight="1">
      <c r="A375" s="459"/>
      <c r="B375" s="407"/>
      <c r="C375" s="407"/>
      <c r="D375" s="407"/>
      <c r="E375" s="407"/>
      <c r="F375" s="407"/>
      <c r="G375" s="407"/>
      <c r="H375" s="407"/>
      <c r="I375" s="407"/>
      <c r="J375" s="407"/>
      <c r="K375" s="407"/>
      <c r="L375" s="461"/>
      <c r="M375" s="407"/>
      <c r="N375" s="407"/>
      <c r="O375" s="407"/>
      <c r="P375" s="407"/>
      <c r="Q375" s="407"/>
      <c r="R375" s="407"/>
      <c r="S375" s="407"/>
      <c r="T375" s="407"/>
      <c r="U375" s="407"/>
      <c r="V375" s="407"/>
      <c r="W375" s="407"/>
      <c r="X375" s="407"/>
      <c r="Y375" s="407"/>
      <c r="Z375" s="407"/>
      <c r="AA375" s="407"/>
    </row>
    <row r="376" spans="1:27" ht="15" customHeight="1">
      <c r="A376" s="459"/>
      <c r="B376" s="407"/>
      <c r="C376" s="407"/>
      <c r="D376" s="407"/>
      <c r="E376" s="407"/>
      <c r="F376" s="407"/>
      <c r="G376" s="407"/>
      <c r="H376" s="407"/>
      <c r="I376" s="407"/>
      <c r="J376" s="407"/>
      <c r="K376" s="407"/>
      <c r="L376" s="461"/>
      <c r="M376" s="407"/>
      <c r="N376" s="407"/>
      <c r="O376" s="407"/>
      <c r="P376" s="407"/>
      <c r="Q376" s="407"/>
      <c r="R376" s="407"/>
      <c r="S376" s="407"/>
      <c r="T376" s="407"/>
      <c r="U376" s="407"/>
      <c r="V376" s="407"/>
      <c r="W376" s="407"/>
      <c r="X376" s="407"/>
      <c r="Y376" s="407"/>
      <c r="Z376" s="407"/>
      <c r="AA376" s="407"/>
    </row>
    <row r="377" spans="1:27" ht="15" customHeight="1">
      <c r="A377" s="459"/>
      <c r="B377" s="407"/>
      <c r="C377" s="407"/>
      <c r="D377" s="407"/>
      <c r="E377" s="407"/>
      <c r="F377" s="407"/>
      <c r="G377" s="407"/>
      <c r="H377" s="407"/>
      <c r="I377" s="407"/>
      <c r="J377" s="407"/>
      <c r="K377" s="407"/>
      <c r="L377" s="461"/>
      <c r="M377" s="407"/>
      <c r="N377" s="407"/>
      <c r="O377" s="407"/>
      <c r="P377" s="407"/>
      <c r="Q377" s="407"/>
      <c r="R377" s="407"/>
      <c r="S377" s="407"/>
      <c r="T377" s="407"/>
      <c r="U377" s="407"/>
      <c r="V377" s="407"/>
      <c r="W377" s="407"/>
      <c r="X377" s="407"/>
      <c r="Y377" s="407"/>
      <c r="Z377" s="407"/>
      <c r="AA377" s="407"/>
    </row>
    <row r="378" spans="1:27" ht="15" customHeight="1">
      <c r="A378" s="459"/>
      <c r="B378" s="407"/>
      <c r="C378" s="407"/>
      <c r="D378" s="407"/>
      <c r="E378" s="407"/>
      <c r="F378" s="407"/>
      <c r="G378" s="407"/>
      <c r="H378" s="407"/>
      <c r="I378" s="407"/>
      <c r="J378" s="407"/>
      <c r="K378" s="407"/>
      <c r="L378" s="461"/>
      <c r="M378" s="407"/>
      <c r="N378" s="407"/>
      <c r="O378" s="407"/>
      <c r="P378" s="407"/>
      <c r="Q378" s="407"/>
      <c r="R378" s="407"/>
      <c r="S378" s="407"/>
      <c r="T378" s="407"/>
      <c r="U378" s="407"/>
      <c r="V378" s="407"/>
      <c r="W378" s="407"/>
      <c r="X378" s="407"/>
      <c r="Y378" s="407"/>
      <c r="Z378" s="407"/>
      <c r="AA378" s="407"/>
    </row>
    <row r="379" spans="1:27" ht="15" customHeight="1">
      <c r="A379" s="459"/>
      <c r="B379" s="407"/>
      <c r="C379" s="407"/>
      <c r="D379" s="407"/>
      <c r="E379" s="407"/>
      <c r="F379" s="407"/>
      <c r="G379" s="407"/>
      <c r="H379" s="407"/>
      <c r="I379" s="407"/>
      <c r="J379" s="407"/>
      <c r="K379" s="407"/>
      <c r="L379" s="461"/>
      <c r="M379" s="407"/>
      <c r="N379" s="407"/>
      <c r="O379" s="407"/>
      <c r="P379" s="407"/>
      <c r="Q379" s="407"/>
      <c r="R379" s="407"/>
      <c r="S379" s="407"/>
      <c r="T379" s="407"/>
      <c r="U379" s="407"/>
      <c r="V379" s="407"/>
      <c r="W379" s="407"/>
      <c r="X379" s="407"/>
      <c r="Y379" s="407"/>
      <c r="Z379" s="407"/>
      <c r="AA379" s="407"/>
    </row>
    <row r="380" spans="1:27" ht="15" customHeight="1">
      <c r="A380" s="459"/>
      <c r="B380" s="407"/>
      <c r="C380" s="407"/>
      <c r="D380" s="407"/>
      <c r="E380" s="407"/>
      <c r="F380" s="407"/>
      <c r="G380" s="407"/>
      <c r="H380" s="407"/>
      <c r="I380" s="407"/>
      <c r="J380" s="407"/>
      <c r="K380" s="407"/>
      <c r="L380" s="461"/>
      <c r="M380" s="407"/>
      <c r="N380" s="407"/>
      <c r="O380" s="407"/>
      <c r="P380" s="407"/>
      <c r="Q380" s="407"/>
      <c r="R380" s="407"/>
      <c r="S380" s="407"/>
      <c r="T380" s="407"/>
      <c r="U380" s="407"/>
      <c r="V380" s="407"/>
      <c r="W380" s="407"/>
      <c r="X380" s="407"/>
      <c r="Y380" s="407"/>
      <c r="Z380" s="407"/>
      <c r="AA380" s="407"/>
    </row>
    <row r="381" spans="1:27" ht="15" customHeight="1">
      <c r="A381" s="459"/>
      <c r="B381" s="407"/>
      <c r="C381" s="407"/>
      <c r="D381" s="407"/>
      <c r="E381" s="407"/>
      <c r="F381" s="407"/>
      <c r="G381" s="407"/>
      <c r="H381" s="407"/>
      <c r="I381" s="407"/>
      <c r="J381" s="407"/>
      <c r="K381" s="407"/>
      <c r="L381" s="461"/>
      <c r="M381" s="407"/>
      <c r="N381" s="407"/>
      <c r="O381" s="407"/>
      <c r="P381" s="407"/>
      <c r="Q381" s="407"/>
      <c r="R381" s="407"/>
      <c r="S381" s="407"/>
      <c r="T381" s="407"/>
      <c r="U381" s="407"/>
      <c r="V381" s="407"/>
      <c r="W381" s="407"/>
      <c r="X381" s="407"/>
      <c r="Y381" s="407"/>
      <c r="Z381" s="407"/>
      <c r="AA381" s="407"/>
    </row>
    <row r="382" spans="1:27" ht="15" customHeight="1">
      <c r="A382" s="459"/>
      <c r="B382" s="407"/>
      <c r="C382" s="407"/>
      <c r="D382" s="407"/>
      <c r="E382" s="407"/>
      <c r="F382" s="407"/>
      <c r="G382" s="407"/>
      <c r="H382" s="407"/>
      <c r="I382" s="407"/>
      <c r="J382" s="407"/>
      <c r="K382" s="407"/>
      <c r="L382" s="461"/>
      <c r="M382" s="407"/>
      <c r="N382" s="407"/>
      <c r="O382" s="407"/>
      <c r="P382" s="407"/>
      <c r="Q382" s="407"/>
      <c r="R382" s="407"/>
      <c r="S382" s="407"/>
      <c r="T382" s="407"/>
      <c r="U382" s="407"/>
      <c r="V382" s="407"/>
      <c r="W382" s="407"/>
      <c r="X382" s="407"/>
      <c r="Y382" s="407"/>
      <c r="Z382" s="407"/>
      <c r="AA382" s="407"/>
    </row>
    <row r="383" spans="1:27" ht="15" customHeight="1">
      <c r="A383" s="459"/>
      <c r="B383" s="407"/>
      <c r="C383" s="407"/>
      <c r="D383" s="407"/>
      <c r="E383" s="407"/>
      <c r="F383" s="407"/>
      <c r="G383" s="407"/>
      <c r="H383" s="407"/>
      <c r="I383" s="407"/>
      <c r="J383" s="407"/>
      <c r="K383" s="407"/>
      <c r="L383" s="461"/>
      <c r="M383" s="407"/>
      <c r="N383" s="407"/>
      <c r="O383" s="407"/>
      <c r="P383" s="407"/>
      <c r="Q383" s="407"/>
      <c r="R383" s="407"/>
      <c r="S383" s="407"/>
      <c r="T383" s="407"/>
      <c r="U383" s="407"/>
      <c r="V383" s="407"/>
      <c r="W383" s="407"/>
      <c r="X383" s="407"/>
      <c r="Y383" s="407"/>
      <c r="Z383" s="407"/>
      <c r="AA383" s="407"/>
    </row>
    <row r="384" spans="1:27" ht="15" customHeight="1">
      <c r="A384" s="459"/>
      <c r="B384" s="407"/>
      <c r="C384" s="407"/>
      <c r="D384" s="407"/>
      <c r="E384" s="407"/>
      <c r="F384" s="407"/>
      <c r="G384" s="407"/>
      <c r="H384" s="407"/>
      <c r="I384" s="407"/>
      <c r="J384" s="407"/>
      <c r="K384" s="407"/>
      <c r="L384" s="461"/>
      <c r="M384" s="407"/>
      <c r="N384" s="407"/>
      <c r="O384" s="407"/>
      <c r="P384" s="407"/>
      <c r="Q384" s="407"/>
      <c r="R384" s="407"/>
      <c r="S384" s="407"/>
      <c r="T384" s="407"/>
      <c r="U384" s="407"/>
      <c r="V384" s="407"/>
      <c r="W384" s="407"/>
      <c r="X384" s="407"/>
      <c r="Y384" s="407"/>
      <c r="Z384" s="407"/>
      <c r="AA384" s="407"/>
    </row>
    <row r="385" spans="1:27" ht="15" customHeight="1">
      <c r="A385" s="459"/>
      <c r="B385" s="407"/>
      <c r="C385" s="407"/>
      <c r="D385" s="407"/>
      <c r="E385" s="407"/>
      <c r="F385" s="407"/>
      <c r="G385" s="407"/>
      <c r="H385" s="407"/>
      <c r="I385" s="407"/>
      <c r="J385" s="407"/>
      <c r="K385" s="407"/>
      <c r="L385" s="461"/>
      <c r="M385" s="407"/>
      <c r="N385" s="407"/>
      <c r="O385" s="407"/>
      <c r="P385" s="407"/>
      <c r="Q385" s="407"/>
      <c r="R385" s="407"/>
      <c r="S385" s="407"/>
      <c r="T385" s="407"/>
      <c r="U385" s="407"/>
      <c r="V385" s="407"/>
      <c r="W385" s="407"/>
      <c r="X385" s="407"/>
      <c r="Y385" s="407"/>
      <c r="Z385" s="407"/>
      <c r="AA385" s="407"/>
    </row>
    <row r="386" spans="1:27" ht="15" customHeight="1">
      <c r="A386" s="459"/>
      <c r="B386" s="407"/>
      <c r="C386" s="407"/>
      <c r="D386" s="407"/>
      <c r="E386" s="407"/>
      <c r="F386" s="407"/>
      <c r="G386" s="407"/>
      <c r="H386" s="407"/>
      <c r="I386" s="407"/>
      <c r="J386" s="407"/>
      <c r="K386" s="407"/>
      <c r="L386" s="461"/>
      <c r="M386" s="407"/>
      <c r="N386" s="407"/>
      <c r="O386" s="407"/>
      <c r="P386" s="407"/>
      <c r="Q386" s="407"/>
      <c r="R386" s="407"/>
      <c r="S386" s="407"/>
      <c r="T386" s="407"/>
      <c r="U386" s="407"/>
      <c r="V386" s="407"/>
      <c r="W386" s="407"/>
      <c r="X386" s="407"/>
      <c r="Y386" s="407"/>
      <c r="Z386" s="407"/>
      <c r="AA386" s="407"/>
    </row>
    <row r="387" spans="1:27" ht="15" customHeight="1">
      <c r="A387" s="459"/>
      <c r="B387" s="407"/>
      <c r="C387" s="407"/>
      <c r="D387" s="407"/>
      <c r="E387" s="407"/>
      <c r="F387" s="407"/>
      <c r="G387" s="407"/>
      <c r="H387" s="407"/>
      <c r="I387" s="407"/>
      <c r="J387" s="407"/>
      <c r="K387" s="407"/>
      <c r="L387" s="461"/>
      <c r="M387" s="407"/>
      <c r="N387" s="407"/>
      <c r="O387" s="407"/>
      <c r="P387" s="407"/>
      <c r="Q387" s="407"/>
      <c r="R387" s="407"/>
      <c r="S387" s="407"/>
      <c r="T387" s="407"/>
      <c r="U387" s="407"/>
      <c r="V387" s="407"/>
      <c r="W387" s="407"/>
      <c r="X387" s="407"/>
      <c r="Y387" s="407"/>
      <c r="Z387" s="407"/>
      <c r="AA387" s="407"/>
    </row>
    <row r="388" spans="1:27" ht="15" customHeight="1">
      <c r="A388" s="459"/>
      <c r="B388" s="407"/>
      <c r="C388" s="407"/>
      <c r="D388" s="407"/>
      <c r="E388" s="407"/>
      <c r="F388" s="407"/>
      <c r="G388" s="407"/>
      <c r="H388" s="407"/>
      <c r="I388" s="407"/>
      <c r="J388" s="407"/>
      <c r="K388" s="407"/>
      <c r="L388" s="461"/>
      <c r="M388" s="407"/>
      <c r="N388" s="407"/>
      <c r="O388" s="407"/>
      <c r="P388" s="407"/>
      <c r="Q388" s="407"/>
      <c r="R388" s="407"/>
      <c r="S388" s="407"/>
      <c r="T388" s="407"/>
      <c r="U388" s="407"/>
      <c r="V388" s="407"/>
      <c r="W388" s="407"/>
      <c r="X388" s="407"/>
      <c r="Y388" s="407"/>
      <c r="Z388" s="407"/>
      <c r="AA388" s="407"/>
    </row>
    <row r="389" spans="1:27" ht="15" customHeight="1">
      <c r="A389" s="459"/>
      <c r="B389" s="407"/>
      <c r="C389" s="407"/>
      <c r="D389" s="407"/>
      <c r="E389" s="407"/>
      <c r="F389" s="407"/>
      <c r="G389" s="407"/>
      <c r="H389" s="407"/>
      <c r="I389" s="407"/>
      <c r="J389" s="407"/>
      <c r="K389" s="407"/>
      <c r="L389" s="461"/>
      <c r="M389" s="407"/>
      <c r="N389" s="407"/>
      <c r="O389" s="407"/>
      <c r="P389" s="407"/>
      <c r="Q389" s="407"/>
      <c r="R389" s="407"/>
      <c r="S389" s="407"/>
      <c r="T389" s="407"/>
      <c r="U389" s="407"/>
      <c r="V389" s="407"/>
      <c r="W389" s="407"/>
      <c r="X389" s="407"/>
      <c r="Y389" s="407"/>
      <c r="Z389" s="407"/>
      <c r="AA389" s="407"/>
    </row>
    <row r="390" spans="1:27" ht="15" customHeight="1">
      <c r="A390" s="459"/>
      <c r="B390" s="407"/>
      <c r="C390" s="407"/>
      <c r="D390" s="407"/>
      <c r="E390" s="407"/>
      <c r="F390" s="407"/>
      <c r="G390" s="407"/>
      <c r="H390" s="407"/>
      <c r="I390" s="407"/>
      <c r="J390" s="407"/>
      <c r="K390" s="407"/>
      <c r="L390" s="461"/>
      <c r="M390" s="407"/>
      <c r="N390" s="407"/>
      <c r="O390" s="407"/>
      <c r="P390" s="407"/>
      <c r="Q390" s="407"/>
      <c r="R390" s="407"/>
      <c r="S390" s="407"/>
      <c r="T390" s="407"/>
      <c r="U390" s="407"/>
      <c r="V390" s="407"/>
      <c r="W390" s="407"/>
      <c r="X390" s="407"/>
      <c r="Y390" s="407"/>
      <c r="Z390" s="407"/>
      <c r="AA390" s="407"/>
    </row>
    <row r="391" spans="1:27" ht="15" customHeight="1">
      <c r="A391" s="459"/>
      <c r="B391" s="407"/>
      <c r="C391" s="407"/>
      <c r="D391" s="407"/>
      <c r="E391" s="407"/>
      <c r="F391" s="407"/>
      <c r="G391" s="407"/>
      <c r="H391" s="407"/>
      <c r="I391" s="407"/>
      <c r="J391" s="407"/>
      <c r="K391" s="407"/>
      <c r="L391" s="461"/>
      <c r="M391" s="407"/>
      <c r="N391" s="407"/>
      <c r="O391" s="407"/>
      <c r="P391" s="407"/>
      <c r="Q391" s="407"/>
      <c r="R391" s="407"/>
      <c r="S391" s="407"/>
      <c r="T391" s="407"/>
      <c r="U391" s="407"/>
      <c r="V391" s="407"/>
      <c r="W391" s="407"/>
      <c r="X391" s="407"/>
      <c r="Y391" s="407"/>
      <c r="Z391" s="407"/>
      <c r="AA391" s="407"/>
    </row>
    <row r="392" spans="1:27" ht="15" customHeight="1">
      <c r="A392" s="459"/>
      <c r="B392" s="407"/>
      <c r="C392" s="407"/>
      <c r="D392" s="407"/>
      <c r="E392" s="407"/>
      <c r="F392" s="407"/>
      <c r="G392" s="407"/>
      <c r="H392" s="407"/>
      <c r="I392" s="407"/>
      <c r="J392" s="407"/>
      <c r="K392" s="407"/>
      <c r="L392" s="461"/>
      <c r="M392" s="407"/>
      <c r="N392" s="407"/>
      <c r="O392" s="407"/>
      <c r="P392" s="407"/>
      <c r="Q392" s="407"/>
      <c r="R392" s="407"/>
      <c r="S392" s="407"/>
      <c r="T392" s="407"/>
      <c r="U392" s="407"/>
      <c r="V392" s="407"/>
      <c r="W392" s="407"/>
      <c r="X392" s="407"/>
      <c r="Y392" s="407"/>
      <c r="Z392" s="407"/>
      <c r="AA392" s="407"/>
    </row>
    <row r="393" spans="1:27" ht="15" customHeight="1">
      <c r="A393" s="459"/>
      <c r="B393" s="407"/>
      <c r="C393" s="407"/>
      <c r="D393" s="407"/>
      <c r="E393" s="407"/>
      <c r="F393" s="407"/>
      <c r="G393" s="407"/>
      <c r="H393" s="407"/>
      <c r="I393" s="407"/>
      <c r="J393" s="407"/>
      <c r="K393" s="407"/>
      <c r="L393" s="461"/>
      <c r="M393" s="407"/>
      <c r="N393" s="407"/>
      <c r="O393" s="407"/>
      <c r="P393" s="407"/>
      <c r="Q393" s="407"/>
      <c r="R393" s="407"/>
      <c r="S393" s="407"/>
      <c r="T393" s="407"/>
      <c r="U393" s="407"/>
      <c r="V393" s="407"/>
      <c r="W393" s="407"/>
      <c r="X393" s="407"/>
      <c r="Y393" s="407"/>
      <c r="Z393" s="407"/>
      <c r="AA393" s="407"/>
    </row>
    <row r="394" spans="1:27" ht="15" customHeight="1">
      <c r="A394" s="459"/>
      <c r="B394" s="407"/>
      <c r="C394" s="407"/>
      <c r="D394" s="407"/>
      <c r="E394" s="407"/>
      <c r="F394" s="407"/>
      <c r="G394" s="407"/>
      <c r="H394" s="407"/>
      <c r="I394" s="407"/>
      <c r="J394" s="407"/>
      <c r="K394" s="407"/>
      <c r="L394" s="461"/>
      <c r="M394" s="407"/>
      <c r="N394" s="407"/>
      <c r="O394" s="407"/>
      <c r="P394" s="407"/>
      <c r="Q394" s="407"/>
      <c r="R394" s="407"/>
      <c r="S394" s="407"/>
      <c r="T394" s="407"/>
      <c r="U394" s="407"/>
      <c r="V394" s="407"/>
      <c r="W394" s="407"/>
      <c r="X394" s="407"/>
      <c r="Y394" s="407"/>
      <c r="Z394" s="407"/>
      <c r="AA394" s="407"/>
    </row>
    <row r="395" spans="1:27" ht="15" customHeight="1">
      <c r="A395" s="459"/>
      <c r="B395" s="407"/>
      <c r="C395" s="407"/>
      <c r="D395" s="407"/>
      <c r="E395" s="407"/>
      <c r="F395" s="407"/>
      <c r="G395" s="407"/>
      <c r="H395" s="407"/>
      <c r="I395" s="407"/>
      <c r="J395" s="407"/>
      <c r="K395" s="407"/>
      <c r="L395" s="461"/>
      <c r="M395" s="407"/>
      <c r="N395" s="407"/>
      <c r="O395" s="407"/>
      <c r="P395" s="407"/>
      <c r="Q395" s="407"/>
      <c r="R395" s="407"/>
      <c r="S395" s="407"/>
      <c r="T395" s="407"/>
      <c r="U395" s="407"/>
      <c r="V395" s="407"/>
      <c r="W395" s="407"/>
      <c r="X395" s="407"/>
      <c r="Y395" s="407"/>
      <c r="Z395" s="407"/>
      <c r="AA395" s="407"/>
    </row>
    <row r="396" spans="1:27" ht="15" customHeight="1">
      <c r="A396" s="459"/>
      <c r="B396" s="407"/>
      <c r="C396" s="407"/>
      <c r="D396" s="407"/>
      <c r="E396" s="407"/>
      <c r="F396" s="407"/>
      <c r="G396" s="407"/>
      <c r="H396" s="407"/>
      <c r="I396" s="407"/>
      <c r="J396" s="407"/>
      <c r="K396" s="407"/>
      <c r="L396" s="461"/>
      <c r="M396" s="407"/>
      <c r="N396" s="407"/>
      <c r="O396" s="407"/>
      <c r="P396" s="407"/>
      <c r="Q396" s="407"/>
      <c r="R396" s="407"/>
      <c r="S396" s="407"/>
      <c r="T396" s="407"/>
      <c r="U396" s="407"/>
      <c r="V396" s="407"/>
      <c r="W396" s="407"/>
      <c r="X396" s="407"/>
      <c r="Y396" s="407"/>
      <c r="Z396" s="407"/>
      <c r="AA396" s="407"/>
    </row>
    <row r="397" spans="1:27" ht="15" customHeight="1">
      <c r="A397" s="459"/>
      <c r="B397" s="407"/>
      <c r="C397" s="407"/>
      <c r="D397" s="407"/>
      <c r="E397" s="407"/>
      <c r="F397" s="407"/>
      <c r="G397" s="407"/>
      <c r="H397" s="407"/>
      <c r="I397" s="407"/>
      <c r="J397" s="407"/>
      <c r="K397" s="407"/>
      <c r="L397" s="461"/>
      <c r="M397" s="407"/>
      <c r="N397" s="407"/>
      <c r="O397" s="407"/>
      <c r="P397" s="407"/>
      <c r="Q397" s="407"/>
      <c r="R397" s="407"/>
      <c r="S397" s="407"/>
      <c r="T397" s="407"/>
      <c r="U397" s="407"/>
      <c r="V397" s="407"/>
      <c r="W397" s="407"/>
      <c r="X397" s="407"/>
      <c r="Y397" s="407"/>
      <c r="Z397" s="407"/>
      <c r="AA397" s="407"/>
    </row>
    <row r="398" spans="1:27" ht="15" customHeight="1">
      <c r="A398" s="459"/>
      <c r="B398" s="407"/>
      <c r="C398" s="407"/>
      <c r="D398" s="407"/>
      <c r="E398" s="407"/>
      <c r="F398" s="407"/>
      <c r="G398" s="407"/>
      <c r="H398" s="407"/>
      <c r="I398" s="407"/>
      <c r="J398" s="407"/>
      <c r="K398" s="407"/>
      <c r="L398" s="461"/>
      <c r="M398" s="407"/>
      <c r="N398" s="407"/>
      <c r="O398" s="407"/>
      <c r="P398" s="407"/>
      <c r="Q398" s="407"/>
      <c r="R398" s="407"/>
      <c r="S398" s="407"/>
      <c r="T398" s="407"/>
      <c r="U398" s="407"/>
      <c r="V398" s="407"/>
      <c r="W398" s="407"/>
      <c r="X398" s="407"/>
      <c r="Y398" s="407"/>
      <c r="Z398" s="407"/>
      <c r="AA398" s="407"/>
    </row>
    <row r="399" spans="1:27" ht="15" customHeight="1">
      <c r="A399" s="459"/>
      <c r="B399" s="407"/>
      <c r="C399" s="407"/>
      <c r="D399" s="407"/>
      <c r="E399" s="407"/>
      <c r="F399" s="407"/>
      <c r="G399" s="407"/>
      <c r="H399" s="407"/>
      <c r="I399" s="407"/>
      <c r="J399" s="407"/>
      <c r="K399" s="407"/>
      <c r="L399" s="461"/>
      <c r="M399" s="407"/>
      <c r="N399" s="407"/>
      <c r="O399" s="407"/>
      <c r="P399" s="407"/>
      <c r="Q399" s="407"/>
      <c r="R399" s="407"/>
      <c r="S399" s="407"/>
      <c r="T399" s="407"/>
      <c r="U399" s="407"/>
      <c r="V399" s="407"/>
      <c r="W399" s="407"/>
      <c r="X399" s="407"/>
      <c r="Y399" s="407"/>
      <c r="Z399" s="407"/>
      <c r="AA399" s="407"/>
    </row>
    <row r="400" spans="1:27" ht="15" customHeight="1">
      <c r="A400" s="459"/>
      <c r="B400" s="407"/>
      <c r="C400" s="407"/>
      <c r="D400" s="407"/>
      <c r="E400" s="407"/>
      <c r="F400" s="407"/>
      <c r="G400" s="407"/>
      <c r="H400" s="407"/>
      <c r="I400" s="407"/>
      <c r="J400" s="407"/>
      <c r="K400" s="407"/>
      <c r="L400" s="461"/>
      <c r="M400" s="407"/>
      <c r="N400" s="407"/>
      <c r="O400" s="407"/>
      <c r="P400" s="407"/>
      <c r="Q400" s="407"/>
      <c r="R400" s="407"/>
      <c r="S400" s="407"/>
      <c r="T400" s="407"/>
      <c r="U400" s="407"/>
      <c r="V400" s="407"/>
      <c r="W400" s="407"/>
      <c r="X400" s="407"/>
      <c r="Y400" s="407"/>
      <c r="Z400" s="407"/>
      <c r="AA400" s="407"/>
    </row>
    <row r="401" spans="1:27" ht="15" customHeight="1">
      <c r="A401" s="459"/>
      <c r="B401" s="407"/>
      <c r="C401" s="407"/>
      <c r="D401" s="407"/>
      <c r="E401" s="407"/>
      <c r="F401" s="407"/>
      <c r="G401" s="407"/>
      <c r="H401" s="407"/>
      <c r="I401" s="407"/>
      <c r="J401" s="407"/>
      <c r="K401" s="407"/>
      <c r="L401" s="461"/>
      <c r="M401" s="407"/>
      <c r="N401" s="407"/>
      <c r="O401" s="407"/>
      <c r="P401" s="407"/>
      <c r="Q401" s="407"/>
      <c r="R401" s="407"/>
      <c r="S401" s="407"/>
      <c r="T401" s="407"/>
      <c r="U401" s="407"/>
      <c r="V401" s="407"/>
      <c r="W401" s="407"/>
      <c r="X401" s="407"/>
      <c r="Y401" s="407"/>
      <c r="Z401" s="407"/>
      <c r="AA401" s="407"/>
    </row>
    <row r="402" spans="1:27" ht="15" customHeight="1">
      <c r="A402" s="459"/>
      <c r="B402" s="407"/>
      <c r="C402" s="407"/>
      <c r="D402" s="407"/>
      <c r="E402" s="407"/>
      <c r="F402" s="407"/>
      <c r="G402" s="407"/>
      <c r="H402" s="407"/>
      <c r="I402" s="407"/>
      <c r="J402" s="407"/>
      <c r="K402" s="407"/>
      <c r="L402" s="461"/>
      <c r="M402" s="407"/>
      <c r="N402" s="407"/>
      <c r="O402" s="407"/>
      <c r="P402" s="407"/>
      <c r="Q402" s="407"/>
      <c r="R402" s="407"/>
      <c r="S402" s="407"/>
      <c r="T402" s="407"/>
      <c r="U402" s="407"/>
      <c r="V402" s="407"/>
      <c r="W402" s="407"/>
      <c r="X402" s="407"/>
      <c r="Y402" s="407"/>
      <c r="Z402" s="407"/>
      <c r="AA402" s="407"/>
    </row>
    <row r="403" spans="1:27" ht="15" customHeight="1">
      <c r="A403" s="459"/>
      <c r="B403" s="407"/>
      <c r="C403" s="407"/>
      <c r="D403" s="407"/>
      <c r="E403" s="407"/>
      <c r="F403" s="407"/>
      <c r="G403" s="407"/>
      <c r="H403" s="407"/>
      <c r="I403" s="407"/>
      <c r="J403" s="407"/>
      <c r="K403" s="407"/>
      <c r="L403" s="461"/>
      <c r="M403" s="407"/>
      <c r="N403" s="407"/>
      <c r="O403" s="407"/>
      <c r="P403" s="407"/>
      <c r="Q403" s="407"/>
      <c r="R403" s="407"/>
      <c r="S403" s="407"/>
      <c r="T403" s="407"/>
      <c r="U403" s="407"/>
      <c r="V403" s="407"/>
      <c r="W403" s="407"/>
      <c r="X403" s="407"/>
      <c r="Y403" s="407"/>
      <c r="Z403" s="407"/>
      <c r="AA403" s="407"/>
    </row>
    <row r="404" spans="1:27" ht="15" customHeight="1">
      <c r="A404" s="459"/>
      <c r="B404" s="407"/>
      <c r="C404" s="407"/>
      <c r="D404" s="407"/>
      <c r="E404" s="407"/>
      <c r="F404" s="407"/>
      <c r="G404" s="407"/>
      <c r="H404" s="407"/>
      <c r="I404" s="407"/>
      <c r="J404" s="407"/>
      <c r="K404" s="407"/>
      <c r="L404" s="461"/>
      <c r="M404" s="407"/>
      <c r="N404" s="407"/>
      <c r="O404" s="407"/>
      <c r="P404" s="407"/>
      <c r="Q404" s="407"/>
      <c r="R404" s="407"/>
      <c r="S404" s="407"/>
      <c r="T404" s="407"/>
      <c r="U404" s="407"/>
      <c r="V404" s="407"/>
      <c r="W404" s="407"/>
      <c r="X404" s="407"/>
      <c r="Y404" s="407"/>
      <c r="Z404" s="407"/>
      <c r="AA404" s="407"/>
    </row>
    <row r="405" spans="1:27" ht="15" customHeight="1">
      <c r="A405" s="459"/>
      <c r="B405" s="407"/>
      <c r="C405" s="407"/>
      <c r="D405" s="407"/>
      <c r="E405" s="407"/>
      <c r="F405" s="407"/>
      <c r="G405" s="407"/>
      <c r="H405" s="407"/>
      <c r="I405" s="407"/>
      <c r="J405" s="407"/>
      <c r="K405" s="407"/>
      <c r="L405" s="461"/>
      <c r="M405" s="407"/>
      <c r="N405" s="407"/>
      <c r="O405" s="407"/>
      <c r="P405" s="407"/>
      <c r="Q405" s="407"/>
      <c r="R405" s="407"/>
      <c r="S405" s="407"/>
      <c r="T405" s="407"/>
      <c r="U405" s="407"/>
      <c r="V405" s="407"/>
      <c r="W405" s="407"/>
      <c r="X405" s="407"/>
      <c r="Y405" s="407"/>
      <c r="Z405" s="407"/>
      <c r="AA405" s="407"/>
    </row>
    <row r="406" spans="1:27" ht="15" customHeight="1">
      <c r="A406" s="459"/>
      <c r="B406" s="407"/>
      <c r="C406" s="407"/>
      <c r="D406" s="407"/>
      <c r="E406" s="407"/>
      <c r="F406" s="407"/>
      <c r="G406" s="407"/>
      <c r="H406" s="407"/>
      <c r="I406" s="407"/>
      <c r="J406" s="407"/>
      <c r="K406" s="407"/>
      <c r="L406" s="461"/>
      <c r="M406" s="407"/>
      <c r="N406" s="407"/>
      <c r="O406" s="407"/>
      <c r="P406" s="407"/>
      <c r="Q406" s="407"/>
      <c r="R406" s="407"/>
      <c r="S406" s="407"/>
      <c r="T406" s="407"/>
      <c r="U406" s="407"/>
      <c r="V406" s="407"/>
      <c r="W406" s="407"/>
      <c r="X406" s="407"/>
      <c r="Y406" s="407"/>
      <c r="Z406" s="407"/>
      <c r="AA406" s="407"/>
    </row>
    <row r="407" spans="1:27" ht="15" customHeight="1">
      <c r="A407" s="459"/>
      <c r="B407" s="407"/>
      <c r="C407" s="407"/>
      <c r="D407" s="407"/>
      <c r="E407" s="407"/>
      <c r="F407" s="407"/>
      <c r="G407" s="407"/>
      <c r="H407" s="407"/>
      <c r="I407" s="407"/>
      <c r="J407" s="407"/>
      <c r="K407" s="407"/>
      <c r="L407" s="461"/>
      <c r="M407" s="407"/>
      <c r="N407" s="407"/>
      <c r="O407" s="407"/>
      <c r="P407" s="407"/>
      <c r="Q407" s="407"/>
      <c r="R407" s="407"/>
      <c r="S407" s="407"/>
      <c r="T407" s="407"/>
      <c r="U407" s="407"/>
      <c r="V407" s="407"/>
      <c r="W407" s="407"/>
      <c r="X407" s="407"/>
      <c r="Y407" s="407"/>
      <c r="Z407" s="407"/>
      <c r="AA407" s="407"/>
    </row>
    <row r="408" spans="1:27" ht="15" customHeight="1">
      <c r="A408" s="459"/>
      <c r="B408" s="407"/>
      <c r="C408" s="407"/>
      <c r="D408" s="407"/>
      <c r="E408" s="407"/>
      <c r="F408" s="407"/>
      <c r="G408" s="407"/>
      <c r="H408" s="407"/>
      <c r="I408" s="407"/>
      <c r="J408" s="407"/>
      <c r="K408" s="407"/>
      <c r="L408" s="461"/>
      <c r="M408" s="407"/>
      <c r="N408" s="407"/>
      <c r="O408" s="407"/>
      <c r="P408" s="407"/>
      <c r="Q408" s="407"/>
      <c r="R408" s="407"/>
      <c r="S408" s="407"/>
      <c r="T408" s="407"/>
      <c r="U408" s="407"/>
      <c r="V408" s="407"/>
      <c r="W408" s="407"/>
      <c r="X408" s="407"/>
      <c r="Y408" s="407"/>
      <c r="Z408" s="407"/>
      <c r="AA408" s="407"/>
    </row>
    <row r="409" spans="1:27" ht="15" customHeight="1">
      <c r="A409" s="459"/>
      <c r="B409" s="407"/>
      <c r="C409" s="407"/>
      <c r="D409" s="407"/>
      <c r="E409" s="407"/>
      <c r="F409" s="407"/>
      <c r="G409" s="407"/>
      <c r="H409" s="407"/>
      <c r="I409" s="407"/>
      <c r="J409" s="407"/>
      <c r="K409" s="407"/>
      <c r="L409" s="461"/>
      <c r="M409" s="407"/>
      <c r="N409" s="407"/>
      <c r="O409" s="407"/>
      <c r="P409" s="407"/>
      <c r="Q409" s="407"/>
      <c r="R409" s="407"/>
      <c r="S409" s="407"/>
      <c r="T409" s="407"/>
      <c r="U409" s="407"/>
      <c r="V409" s="407"/>
      <c r="W409" s="407"/>
      <c r="X409" s="407"/>
      <c r="Y409" s="407"/>
      <c r="Z409" s="407"/>
      <c r="AA409" s="407"/>
    </row>
    <row r="410" spans="1:27" ht="15" customHeight="1">
      <c r="A410" s="459"/>
      <c r="B410" s="407"/>
      <c r="C410" s="407"/>
      <c r="D410" s="407"/>
      <c r="E410" s="407"/>
      <c r="F410" s="407"/>
      <c r="G410" s="407"/>
      <c r="H410" s="407"/>
      <c r="I410" s="407"/>
      <c r="J410" s="407"/>
      <c r="K410" s="407"/>
      <c r="L410" s="461"/>
      <c r="M410" s="407"/>
      <c r="N410" s="407"/>
      <c r="O410" s="407"/>
      <c r="P410" s="407"/>
      <c r="Q410" s="407"/>
      <c r="R410" s="407"/>
      <c r="S410" s="407"/>
      <c r="T410" s="407"/>
      <c r="U410" s="407"/>
      <c r="V410" s="407"/>
      <c r="W410" s="407"/>
      <c r="X410" s="407"/>
      <c r="Y410" s="407"/>
      <c r="Z410" s="407"/>
      <c r="AA410" s="407"/>
    </row>
    <row r="411" spans="1:27" ht="15" customHeight="1">
      <c r="A411" s="459"/>
      <c r="B411" s="407"/>
      <c r="C411" s="407"/>
      <c r="D411" s="407"/>
      <c r="E411" s="407"/>
      <c r="F411" s="407"/>
      <c r="G411" s="407"/>
      <c r="H411" s="407"/>
      <c r="I411" s="407"/>
      <c r="J411" s="407"/>
      <c r="K411" s="407"/>
      <c r="L411" s="461"/>
      <c r="M411" s="407"/>
      <c r="N411" s="407"/>
      <c r="O411" s="407"/>
      <c r="P411" s="407"/>
      <c r="Q411" s="407"/>
      <c r="R411" s="407"/>
      <c r="S411" s="407"/>
      <c r="T411" s="407"/>
      <c r="U411" s="407"/>
      <c r="V411" s="407"/>
      <c r="W411" s="407"/>
      <c r="X411" s="407"/>
      <c r="Y411" s="407"/>
      <c r="Z411" s="407"/>
      <c r="AA411" s="407"/>
    </row>
    <row r="412" spans="1:27" ht="15" customHeight="1">
      <c r="A412" s="459"/>
      <c r="B412" s="407"/>
      <c r="C412" s="407"/>
      <c r="D412" s="407"/>
      <c r="E412" s="407"/>
      <c r="F412" s="407"/>
      <c r="G412" s="407"/>
      <c r="H412" s="407"/>
      <c r="I412" s="407"/>
      <c r="J412" s="407"/>
      <c r="K412" s="407"/>
      <c r="L412" s="461"/>
      <c r="M412" s="407"/>
      <c r="N412" s="407"/>
      <c r="O412" s="407"/>
      <c r="P412" s="407"/>
      <c r="Q412" s="407"/>
      <c r="R412" s="407"/>
      <c r="S412" s="407"/>
      <c r="T412" s="407"/>
      <c r="U412" s="407"/>
      <c r="V412" s="407"/>
      <c r="W412" s="407"/>
      <c r="X412" s="407"/>
      <c r="Y412" s="407"/>
      <c r="Z412" s="407"/>
      <c r="AA412" s="407"/>
    </row>
    <row r="413" spans="1:27" ht="15" customHeight="1">
      <c r="A413" s="459"/>
      <c r="B413" s="407"/>
      <c r="C413" s="407"/>
      <c r="D413" s="407"/>
      <c r="E413" s="407"/>
      <c r="F413" s="407"/>
      <c r="G413" s="407"/>
      <c r="H413" s="407"/>
      <c r="I413" s="407"/>
      <c r="J413" s="407"/>
      <c r="K413" s="407"/>
      <c r="L413" s="461"/>
      <c r="M413" s="407"/>
      <c r="N413" s="407"/>
      <c r="O413" s="407"/>
      <c r="P413" s="407"/>
      <c r="Q413" s="407"/>
      <c r="R413" s="407"/>
      <c r="S413" s="407"/>
      <c r="T413" s="407"/>
      <c r="U413" s="407"/>
      <c r="V413" s="407"/>
      <c r="W413" s="407"/>
      <c r="X413" s="407"/>
      <c r="Y413" s="407"/>
      <c r="Z413" s="407"/>
      <c r="AA413" s="407"/>
    </row>
    <row r="414" spans="1:27" ht="15" customHeight="1">
      <c r="A414" s="459"/>
      <c r="B414" s="407"/>
      <c r="C414" s="407"/>
      <c r="D414" s="407"/>
      <c r="E414" s="407"/>
      <c r="F414" s="407"/>
      <c r="G414" s="407"/>
      <c r="H414" s="407"/>
      <c r="I414" s="407"/>
      <c r="J414" s="407"/>
      <c r="K414" s="407"/>
      <c r="L414" s="461"/>
      <c r="M414" s="407"/>
      <c r="N414" s="407"/>
      <c r="O414" s="407"/>
      <c r="P414" s="407"/>
      <c r="Q414" s="407"/>
      <c r="R414" s="407"/>
      <c r="S414" s="407"/>
      <c r="T414" s="407"/>
      <c r="U414" s="407"/>
      <c r="V414" s="407"/>
      <c r="W414" s="407"/>
      <c r="X414" s="407"/>
      <c r="Y414" s="407"/>
      <c r="Z414" s="407"/>
      <c r="AA414" s="407"/>
    </row>
    <row r="415" spans="1:27" ht="15" customHeight="1">
      <c r="A415" s="459"/>
      <c r="B415" s="407"/>
      <c r="C415" s="407"/>
      <c r="D415" s="407"/>
      <c r="E415" s="407"/>
      <c r="F415" s="407"/>
      <c r="G415" s="407"/>
      <c r="H415" s="407"/>
      <c r="I415" s="407"/>
      <c r="J415" s="407"/>
      <c r="K415" s="407"/>
      <c r="L415" s="461"/>
      <c r="M415" s="407"/>
      <c r="N415" s="407"/>
      <c r="O415" s="407"/>
      <c r="P415" s="407"/>
      <c r="Q415" s="407"/>
      <c r="R415" s="407"/>
      <c r="S415" s="407"/>
      <c r="T415" s="407"/>
      <c r="U415" s="407"/>
      <c r="V415" s="407"/>
      <c r="W415" s="407"/>
      <c r="X415" s="407"/>
      <c r="Y415" s="407"/>
      <c r="Z415" s="407"/>
      <c r="AA415" s="407"/>
    </row>
    <row r="416" spans="1:27" ht="15" customHeight="1">
      <c r="A416" s="459"/>
      <c r="B416" s="407"/>
      <c r="C416" s="407"/>
      <c r="D416" s="407"/>
      <c r="E416" s="407"/>
      <c r="F416" s="407"/>
      <c r="G416" s="407"/>
      <c r="H416" s="407"/>
      <c r="I416" s="407"/>
      <c r="J416" s="407"/>
      <c r="K416" s="407"/>
      <c r="L416" s="461"/>
      <c r="M416" s="407"/>
      <c r="N416" s="407"/>
      <c r="O416" s="407"/>
      <c r="P416" s="407"/>
      <c r="Q416" s="407"/>
      <c r="R416" s="407"/>
      <c r="S416" s="407"/>
      <c r="T416" s="407"/>
      <c r="U416" s="407"/>
      <c r="V416" s="407"/>
      <c r="W416" s="407"/>
      <c r="X416" s="407"/>
      <c r="Y416" s="407"/>
      <c r="Z416" s="407"/>
      <c r="AA416" s="407"/>
    </row>
    <row r="417" spans="1:27" ht="15" customHeight="1">
      <c r="A417" s="459"/>
      <c r="B417" s="407"/>
      <c r="C417" s="407"/>
      <c r="D417" s="407"/>
      <c r="E417" s="407"/>
      <c r="F417" s="407"/>
      <c r="G417" s="407"/>
      <c r="H417" s="407"/>
      <c r="I417" s="407"/>
      <c r="J417" s="407"/>
      <c r="K417" s="407"/>
      <c r="L417" s="461"/>
      <c r="M417" s="407"/>
      <c r="N417" s="407"/>
      <c r="O417" s="407"/>
      <c r="P417" s="407"/>
      <c r="Q417" s="407"/>
      <c r="R417" s="407"/>
      <c r="S417" s="407"/>
      <c r="T417" s="407"/>
      <c r="U417" s="407"/>
      <c r="V417" s="407"/>
      <c r="W417" s="407"/>
      <c r="X417" s="407"/>
      <c r="Y417" s="407"/>
      <c r="Z417" s="407"/>
      <c r="AA417" s="407"/>
    </row>
    <row r="418" spans="1:27" ht="15" customHeight="1">
      <c r="A418" s="459"/>
      <c r="B418" s="407"/>
      <c r="C418" s="407"/>
      <c r="D418" s="407"/>
      <c r="E418" s="407"/>
      <c r="F418" s="407"/>
      <c r="G418" s="407"/>
      <c r="H418" s="407"/>
      <c r="I418" s="407"/>
      <c r="J418" s="407"/>
      <c r="K418" s="407"/>
      <c r="L418" s="461"/>
      <c r="M418" s="407"/>
      <c r="N418" s="407"/>
      <c r="O418" s="407"/>
      <c r="P418" s="407"/>
      <c r="Q418" s="407"/>
      <c r="R418" s="407"/>
      <c r="S418" s="407"/>
      <c r="T418" s="407"/>
      <c r="U418" s="407"/>
      <c r="V418" s="407"/>
      <c r="W418" s="407"/>
      <c r="X418" s="407"/>
      <c r="Y418" s="407"/>
      <c r="Z418" s="407"/>
      <c r="AA418" s="407"/>
    </row>
    <row r="419" spans="1:27" ht="15" customHeight="1">
      <c r="A419" s="459"/>
      <c r="B419" s="407"/>
      <c r="C419" s="407"/>
      <c r="D419" s="407"/>
      <c r="E419" s="407"/>
      <c r="F419" s="407"/>
      <c r="G419" s="407"/>
      <c r="H419" s="407"/>
      <c r="I419" s="407"/>
      <c r="J419" s="407"/>
      <c r="K419" s="407"/>
      <c r="L419" s="461"/>
      <c r="M419" s="407"/>
      <c r="N419" s="407"/>
      <c r="O419" s="407"/>
      <c r="P419" s="407"/>
      <c r="Q419" s="407"/>
      <c r="R419" s="407"/>
      <c r="S419" s="407"/>
      <c r="T419" s="407"/>
      <c r="U419" s="407"/>
      <c r="V419" s="407"/>
      <c r="W419" s="407"/>
      <c r="X419" s="407"/>
      <c r="Y419" s="407"/>
      <c r="Z419" s="407"/>
      <c r="AA419" s="407"/>
    </row>
    <row r="420" spans="1:27" ht="15" customHeight="1">
      <c r="A420" s="459"/>
      <c r="B420" s="407"/>
      <c r="C420" s="407"/>
      <c r="D420" s="407"/>
      <c r="E420" s="407"/>
      <c r="F420" s="407"/>
      <c r="G420" s="407"/>
      <c r="H420" s="407"/>
      <c r="I420" s="407"/>
      <c r="J420" s="407"/>
      <c r="K420" s="407"/>
      <c r="L420" s="461"/>
      <c r="M420" s="407"/>
      <c r="N420" s="407"/>
      <c r="O420" s="407"/>
      <c r="P420" s="407"/>
      <c r="Q420" s="407"/>
      <c r="R420" s="407"/>
      <c r="S420" s="407"/>
      <c r="T420" s="407"/>
      <c r="U420" s="407"/>
      <c r="V420" s="407"/>
      <c r="W420" s="407"/>
      <c r="X420" s="407"/>
      <c r="Y420" s="407"/>
      <c r="Z420" s="407"/>
      <c r="AA420" s="407"/>
    </row>
    <row r="421" spans="1:27" ht="15" customHeight="1">
      <c r="A421" s="459"/>
      <c r="B421" s="407"/>
      <c r="C421" s="407"/>
      <c r="D421" s="407"/>
      <c r="E421" s="407"/>
      <c r="F421" s="407"/>
      <c r="G421" s="407"/>
      <c r="H421" s="407"/>
      <c r="I421" s="407"/>
      <c r="J421" s="407"/>
      <c r="K421" s="407"/>
      <c r="L421" s="461"/>
      <c r="M421" s="407"/>
      <c r="N421" s="407"/>
      <c r="O421" s="407"/>
      <c r="P421" s="407"/>
      <c r="Q421" s="407"/>
      <c r="R421" s="407"/>
      <c r="S421" s="407"/>
      <c r="T421" s="407"/>
      <c r="U421" s="407"/>
      <c r="V421" s="407"/>
      <c r="W421" s="407"/>
      <c r="X421" s="407"/>
      <c r="Y421" s="407"/>
      <c r="Z421" s="407"/>
      <c r="AA421" s="407"/>
    </row>
    <row r="422" spans="1:27" ht="15" customHeight="1">
      <c r="A422" s="459"/>
      <c r="B422" s="407"/>
      <c r="C422" s="407"/>
      <c r="D422" s="407"/>
      <c r="E422" s="407"/>
      <c r="F422" s="407"/>
      <c r="G422" s="407"/>
      <c r="H422" s="407"/>
      <c r="I422" s="407"/>
      <c r="J422" s="407"/>
      <c r="K422" s="407"/>
      <c r="L422" s="461"/>
      <c r="M422" s="407"/>
      <c r="N422" s="407"/>
      <c r="O422" s="407"/>
      <c r="P422" s="407"/>
      <c r="Q422" s="407"/>
      <c r="R422" s="407"/>
      <c r="S422" s="407"/>
      <c r="T422" s="407"/>
      <c r="U422" s="407"/>
      <c r="V422" s="407"/>
      <c r="W422" s="407"/>
      <c r="X422" s="407"/>
      <c r="Y422" s="407"/>
      <c r="Z422" s="407"/>
      <c r="AA422" s="407"/>
    </row>
    <row r="423" spans="1:27" ht="15" customHeight="1">
      <c r="A423" s="459"/>
      <c r="B423" s="407"/>
      <c r="C423" s="407"/>
      <c r="D423" s="407"/>
      <c r="E423" s="407"/>
      <c r="F423" s="407"/>
      <c r="G423" s="407"/>
      <c r="H423" s="407"/>
      <c r="I423" s="407"/>
      <c r="J423" s="407"/>
      <c r="K423" s="407"/>
      <c r="L423" s="461"/>
      <c r="M423" s="407"/>
      <c r="N423" s="407"/>
      <c r="O423" s="407"/>
      <c r="P423" s="407"/>
      <c r="Q423" s="407"/>
      <c r="R423" s="407"/>
      <c r="S423" s="407"/>
      <c r="T423" s="407"/>
      <c r="U423" s="407"/>
      <c r="V423" s="407"/>
      <c r="W423" s="407"/>
      <c r="X423" s="407"/>
      <c r="Y423" s="407"/>
      <c r="Z423" s="407"/>
      <c r="AA423" s="407"/>
    </row>
    <row r="424" spans="1:27" ht="15" customHeight="1">
      <c r="A424" s="459"/>
      <c r="B424" s="407"/>
      <c r="C424" s="407"/>
      <c r="D424" s="407"/>
      <c r="E424" s="407"/>
      <c r="F424" s="407"/>
      <c r="G424" s="407"/>
      <c r="H424" s="407"/>
      <c r="I424" s="407"/>
      <c r="J424" s="407"/>
      <c r="K424" s="407"/>
      <c r="L424" s="461"/>
      <c r="M424" s="407"/>
      <c r="N424" s="407"/>
      <c r="O424" s="407"/>
      <c r="P424" s="407"/>
      <c r="Q424" s="407"/>
      <c r="R424" s="407"/>
      <c r="S424" s="407"/>
      <c r="T424" s="407"/>
      <c r="U424" s="407"/>
      <c r="V424" s="407"/>
      <c r="W424" s="407"/>
      <c r="X424" s="407"/>
      <c r="Y424" s="407"/>
      <c r="Z424" s="407"/>
      <c r="AA424" s="407"/>
    </row>
    <row r="425" spans="1:27" ht="15" customHeight="1">
      <c r="A425" s="459"/>
      <c r="B425" s="407"/>
      <c r="C425" s="407"/>
      <c r="D425" s="407"/>
      <c r="E425" s="407"/>
      <c r="F425" s="407"/>
      <c r="G425" s="407"/>
      <c r="H425" s="407"/>
      <c r="I425" s="407"/>
      <c r="J425" s="407"/>
      <c r="K425" s="407"/>
      <c r="L425" s="461"/>
      <c r="M425" s="407"/>
      <c r="N425" s="407"/>
      <c r="O425" s="407"/>
      <c r="P425" s="407"/>
      <c r="Q425" s="407"/>
      <c r="R425" s="407"/>
      <c r="S425" s="407"/>
      <c r="T425" s="407"/>
      <c r="U425" s="407"/>
      <c r="V425" s="407"/>
      <c r="W425" s="407"/>
      <c r="X425" s="407"/>
      <c r="Y425" s="407"/>
      <c r="Z425" s="407"/>
      <c r="AA425" s="407"/>
    </row>
    <row r="426" spans="1:27" ht="15" customHeight="1">
      <c r="A426" s="459"/>
      <c r="B426" s="407"/>
      <c r="C426" s="407"/>
      <c r="D426" s="407"/>
      <c r="E426" s="407"/>
      <c r="F426" s="407"/>
      <c r="G426" s="407"/>
      <c r="H426" s="407"/>
      <c r="I426" s="407"/>
      <c r="J426" s="407"/>
      <c r="K426" s="407"/>
      <c r="L426" s="461"/>
      <c r="M426" s="407"/>
      <c r="N426" s="407"/>
      <c r="O426" s="407"/>
      <c r="P426" s="407"/>
      <c r="Q426" s="407"/>
      <c r="R426" s="407"/>
      <c r="S426" s="407"/>
      <c r="T426" s="407"/>
      <c r="U426" s="407"/>
      <c r="V426" s="407"/>
      <c r="W426" s="407"/>
      <c r="X426" s="407"/>
      <c r="Y426" s="407"/>
      <c r="Z426" s="407"/>
      <c r="AA426" s="407"/>
    </row>
    <row r="427" spans="1:27" ht="15" customHeight="1">
      <c r="A427" s="459"/>
      <c r="B427" s="407"/>
      <c r="C427" s="407"/>
      <c r="D427" s="407"/>
      <c r="E427" s="407"/>
      <c r="F427" s="407"/>
      <c r="G427" s="407"/>
      <c r="H427" s="407"/>
      <c r="I427" s="407"/>
      <c r="J427" s="407"/>
      <c r="K427" s="407"/>
      <c r="L427" s="461"/>
      <c r="M427" s="407"/>
      <c r="N427" s="407"/>
      <c r="O427" s="407"/>
      <c r="P427" s="407"/>
      <c r="Q427" s="407"/>
      <c r="R427" s="407"/>
      <c r="S427" s="407"/>
      <c r="T427" s="407"/>
      <c r="U427" s="407"/>
      <c r="V427" s="407"/>
      <c r="W427" s="407"/>
      <c r="X427" s="407"/>
      <c r="Y427" s="407"/>
      <c r="Z427" s="407"/>
      <c r="AA427" s="407"/>
    </row>
    <row r="428" spans="1:27" ht="15" customHeight="1">
      <c r="A428" s="459"/>
      <c r="B428" s="407"/>
      <c r="C428" s="407"/>
      <c r="D428" s="407"/>
      <c r="E428" s="407"/>
      <c r="F428" s="407"/>
      <c r="G428" s="407"/>
      <c r="H428" s="407"/>
      <c r="I428" s="407"/>
      <c r="J428" s="407"/>
      <c r="K428" s="407"/>
      <c r="L428" s="461"/>
      <c r="M428" s="407"/>
      <c r="N428" s="407"/>
      <c r="O428" s="407"/>
      <c r="P428" s="407"/>
      <c r="Q428" s="407"/>
      <c r="R428" s="407"/>
      <c r="S428" s="407"/>
      <c r="T428" s="407"/>
      <c r="U428" s="407"/>
      <c r="V428" s="407"/>
      <c r="W428" s="407"/>
      <c r="X428" s="407"/>
      <c r="Y428" s="407"/>
      <c r="Z428" s="407"/>
      <c r="AA428" s="407"/>
    </row>
    <row r="429" spans="1:27" ht="15" customHeight="1">
      <c r="A429" s="459"/>
      <c r="B429" s="407"/>
      <c r="C429" s="407"/>
      <c r="D429" s="407"/>
      <c r="E429" s="407"/>
      <c r="F429" s="407"/>
      <c r="G429" s="407"/>
      <c r="H429" s="407"/>
      <c r="I429" s="407"/>
      <c r="J429" s="407"/>
      <c r="K429" s="407"/>
      <c r="L429" s="461"/>
      <c r="M429" s="407"/>
      <c r="N429" s="407"/>
      <c r="O429" s="407"/>
      <c r="P429" s="407"/>
      <c r="Q429" s="407"/>
      <c r="R429" s="407"/>
      <c r="S429" s="407"/>
      <c r="T429" s="407"/>
      <c r="U429" s="407"/>
      <c r="V429" s="407"/>
      <c r="W429" s="407"/>
      <c r="X429" s="407"/>
      <c r="Y429" s="407"/>
      <c r="Z429" s="407"/>
      <c r="AA429" s="407"/>
    </row>
    <row r="430" spans="1:27" ht="15" customHeight="1">
      <c r="A430" s="459"/>
      <c r="B430" s="407"/>
      <c r="C430" s="407"/>
      <c r="D430" s="407"/>
      <c r="E430" s="407"/>
      <c r="F430" s="407"/>
      <c r="G430" s="407"/>
      <c r="H430" s="407"/>
      <c r="I430" s="407"/>
      <c r="J430" s="407"/>
      <c r="K430" s="407"/>
      <c r="L430" s="461"/>
      <c r="M430" s="407"/>
      <c r="N430" s="407"/>
      <c r="O430" s="407"/>
      <c r="P430" s="407"/>
      <c r="Q430" s="407"/>
      <c r="R430" s="407"/>
      <c r="S430" s="407"/>
      <c r="T430" s="407"/>
      <c r="U430" s="407"/>
      <c r="V430" s="407"/>
      <c r="W430" s="407"/>
      <c r="X430" s="407"/>
      <c r="Y430" s="407"/>
      <c r="Z430" s="407"/>
      <c r="AA430" s="407"/>
    </row>
    <row r="431" spans="1:27" ht="15" customHeight="1">
      <c r="A431" s="459"/>
      <c r="B431" s="407"/>
      <c r="C431" s="407"/>
      <c r="D431" s="407"/>
      <c r="E431" s="407"/>
      <c r="F431" s="407"/>
      <c r="G431" s="407"/>
      <c r="H431" s="407"/>
      <c r="I431" s="407"/>
      <c r="J431" s="407"/>
      <c r="K431" s="407"/>
      <c r="L431" s="461"/>
      <c r="M431" s="407"/>
      <c r="N431" s="407"/>
      <c r="O431" s="407"/>
      <c r="P431" s="407"/>
      <c r="Q431" s="407"/>
      <c r="R431" s="407"/>
      <c r="S431" s="407"/>
      <c r="T431" s="407"/>
      <c r="U431" s="407"/>
      <c r="V431" s="407"/>
      <c r="W431" s="407"/>
      <c r="X431" s="407"/>
      <c r="Y431" s="407"/>
      <c r="Z431" s="407"/>
      <c r="AA431" s="407"/>
    </row>
    <row r="432" spans="1:27" ht="15" customHeight="1">
      <c r="A432" s="459"/>
      <c r="B432" s="407"/>
      <c r="C432" s="407"/>
      <c r="D432" s="407"/>
      <c r="E432" s="407"/>
      <c r="F432" s="407"/>
      <c r="G432" s="407"/>
      <c r="H432" s="407"/>
      <c r="I432" s="407"/>
      <c r="J432" s="407"/>
      <c r="K432" s="407"/>
      <c r="L432" s="461"/>
      <c r="M432" s="407"/>
      <c r="N432" s="407"/>
      <c r="O432" s="407"/>
      <c r="P432" s="407"/>
      <c r="Q432" s="407"/>
      <c r="R432" s="407"/>
      <c r="S432" s="407"/>
      <c r="T432" s="407"/>
      <c r="U432" s="407"/>
      <c r="V432" s="407"/>
      <c r="W432" s="407"/>
      <c r="X432" s="407"/>
      <c r="Y432" s="407"/>
      <c r="Z432" s="407"/>
      <c r="AA432" s="407"/>
    </row>
    <row r="433" spans="1:27" ht="15" customHeight="1">
      <c r="A433" s="459"/>
      <c r="B433" s="407"/>
      <c r="C433" s="407"/>
      <c r="D433" s="407"/>
      <c r="E433" s="407"/>
      <c r="F433" s="407"/>
      <c r="G433" s="407"/>
      <c r="H433" s="407"/>
      <c r="I433" s="407"/>
      <c r="J433" s="407"/>
      <c r="K433" s="407"/>
      <c r="L433" s="461"/>
      <c r="M433" s="407"/>
      <c r="N433" s="407"/>
      <c r="O433" s="407"/>
      <c r="P433" s="407"/>
      <c r="Q433" s="407"/>
      <c r="R433" s="407"/>
      <c r="S433" s="407"/>
      <c r="T433" s="407"/>
      <c r="U433" s="407"/>
      <c r="V433" s="407"/>
      <c r="W433" s="407"/>
      <c r="X433" s="407"/>
      <c r="Y433" s="407"/>
      <c r="Z433" s="407"/>
      <c r="AA433" s="407"/>
    </row>
    <row r="434" spans="1:27" ht="15" customHeight="1">
      <c r="A434" s="459"/>
      <c r="B434" s="407"/>
      <c r="C434" s="407"/>
      <c r="D434" s="407"/>
      <c r="E434" s="407"/>
      <c r="F434" s="407"/>
      <c r="G434" s="407"/>
      <c r="H434" s="407"/>
      <c r="I434" s="407"/>
      <c r="J434" s="407"/>
      <c r="K434" s="407"/>
      <c r="L434" s="461"/>
      <c r="M434" s="407"/>
      <c r="N434" s="407"/>
      <c r="O434" s="407"/>
      <c r="P434" s="407"/>
      <c r="Q434" s="407"/>
      <c r="R434" s="407"/>
      <c r="S434" s="407"/>
      <c r="T434" s="407"/>
      <c r="U434" s="407"/>
      <c r="V434" s="407"/>
      <c r="W434" s="407"/>
      <c r="X434" s="407"/>
      <c r="Y434" s="407"/>
      <c r="Z434" s="407"/>
      <c r="AA434" s="407"/>
    </row>
    <row r="435" spans="1:27" ht="15" customHeight="1">
      <c r="A435" s="459"/>
      <c r="B435" s="407"/>
      <c r="C435" s="407"/>
      <c r="D435" s="407"/>
      <c r="E435" s="407"/>
      <c r="F435" s="407"/>
      <c r="G435" s="407"/>
      <c r="H435" s="407"/>
      <c r="I435" s="407"/>
      <c r="J435" s="407"/>
      <c r="K435" s="407"/>
      <c r="L435" s="461"/>
      <c r="M435" s="407"/>
      <c r="N435" s="407"/>
      <c r="O435" s="407"/>
      <c r="P435" s="407"/>
      <c r="Q435" s="407"/>
      <c r="R435" s="407"/>
      <c r="S435" s="407"/>
      <c r="T435" s="407"/>
      <c r="U435" s="407"/>
      <c r="V435" s="407"/>
      <c r="W435" s="407"/>
      <c r="X435" s="407"/>
      <c r="Y435" s="407"/>
      <c r="Z435" s="407"/>
      <c r="AA435" s="407"/>
    </row>
    <row r="436" spans="1:27" ht="15" customHeight="1">
      <c r="A436" s="459"/>
      <c r="B436" s="407"/>
      <c r="C436" s="407"/>
      <c r="D436" s="407"/>
      <c r="E436" s="407"/>
      <c r="F436" s="407"/>
      <c r="G436" s="407"/>
      <c r="H436" s="407"/>
      <c r="I436" s="407"/>
      <c r="J436" s="407"/>
      <c r="K436" s="407"/>
      <c r="L436" s="461"/>
      <c r="M436" s="407"/>
      <c r="N436" s="407"/>
      <c r="O436" s="407"/>
      <c r="P436" s="407"/>
      <c r="Q436" s="407"/>
      <c r="R436" s="407"/>
      <c r="S436" s="407"/>
      <c r="T436" s="407"/>
      <c r="U436" s="407"/>
      <c r="V436" s="407"/>
      <c r="W436" s="407"/>
      <c r="X436" s="407"/>
      <c r="Y436" s="407"/>
      <c r="Z436" s="407"/>
      <c r="AA436" s="407"/>
    </row>
    <row r="437" spans="1:27" ht="15" customHeight="1">
      <c r="A437" s="459"/>
      <c r="B437" s="407"/>
      <c r="C437" s="407"/>
      <c r="D437" s="407"/>
      <c r="E437" s="407"/>
      <c r="F437" s="407"/>
      <c r="G437" s="407"/>
      <c r="H437" s="407"/>
      <c r="I437" s="407"/>
      <c r="J437" s="407"/>
      <c r="K437" s="407"/>
      <c r="L437" s="461"/>
      <c r="M437" s="407"/>
      <c r="N437" s="407"/>
      <c r="O437" s="407"/>
      <c r="P437" s="407"/>
      <c r="Q437" s="407"/>
      <c r="R437" s="407"/>
      <c r="S437" s="407"/>
      <c r="T437" s="407"/>
      <c r="U437" s="407"/>
      <c r="V437" s="407"/>
      <c r="W437" s="407"/>
      <c r="X437" s="407"/>
      <c r="Y437" s="407"/>
      <c r="Z437" s="407"/>
      <c r="AA437" s="407"/>
    </row>
    <row r="438" spans="1:27" ht="15" customHeight="1">
      <c r="A438" s="459"/>
      <c r="B438" s="407"/>
      <c r="C438" s="407"/>
      <c r="D438" s="407"/>
      <c r="E438" s="407"/>
      <c r="F438" s="407"/>
      <c r="G438" s="407"/>
      <c r="H438" s="407"/>
      <c r="I438" s="407"/>
      <c r="J438" s="407"/>
      <c r="K438" s="407"/>
      <c r="L438" s="461"/>
      <c r="M438" s="407"/>
      <c r="N438" s="407"/>
      <c r="O438" s="407"/>
      <c r="P438" s="407"/>
      <c r="Q438" s="407"/>
      <c r="R438" s="407"/>
      <c r="S438" s="407"/>
      <c r="T438" s="407"/>
      <c r="U438" s="407"/>
      <c r="V438" s="407"/>
      <c r="W438" s="407"/>
      <c r="X438" s="407"/>
      <c r="Y438" s="407"/>
      <c r="Z438" s="407"/>
      <c r="AA438" s="407"/>
    </row>
    <row r="439" spans="1:27" ht="15" customHeight="1">
      <c r="A439" s="459"/>
      <c r="B439" s="407"/>
      <c r="C439" s="407"/>
      <c r="D439" s="407"/>
      <c r="E439" s="407"/>
      <c r="F439" s="407"/>
      <c r="G439" s="407"/>
      <c r="H439" s="407"/>
      <c r="I439" s="407"/>
      <c r="J439" s="407"/>
      <c r="K439" s="407"/>
      <c r="L439" s="461"/>
      <c r="M439" s="407"/>
      <c r="N439" s="407"/>
      <c r="O439" s="407"/>
      <c r="P439" s="407"/>
      <c r="Q439" s="407"/>
      <c r="R439" s="407"/>
      <c r="S439" s="407"/>
      <c r="T439" s="407"/>
      <c r="U439" s="407"/>
      <c r="V439" s="407"/>
      <c r="W439" s="407"/>
      <c r="X439" s="407"/>
      <c r="Y439" s="407"/>
      <c r="Z439" s="407"/>
      <c r="AA439" s="407"/>
    </row>
    <row r="440" spans="1:27" ht="15" customHeight="1">
      <c r="A440" s="459"/>
      <c r="B440" s="407"/>
      <c r="C440" s="407"/>
      <c r="D440" s="407"/>
      <c r="E440" s="407"/>
      <c r="F440" s="407"/>
      <c r="G440" s="407"/>
      <c r="H440" s="407"/>
      <c r="I440" s="407"/>
      <c r="J440" s="407"/>
      <c r="K440" s="407"/>
      <c r="L440" s="461"/>
      <c r="M440" s="407"/>
      <c r="N440" s="407"/>
      <c r="O440" s="407"/>
      <c r="P440" s="407"/>
      <c r="Q440" s="407"/>
      <c r="R440" s="407"/>
      <c r="S440" s="407"/>
      <c r="T440" s="407"/>
      <c r="U440" s="407"/>
      <c r="V440" s="407"/>
      <c r="W440" s="407"/>
      <c r="X440" s="407"/>
      <c r="Y440" s="407"/>
      <c r="Z440" s="407"/>
      <c r="AA440" s="407"/>
    </row>
    <row r="441" spans="1:27" ht="15" customHeight="1">
      <c r="A441" s="459"/>
      <c r="B441" s="407"/>
      <c r="C441" s="407"/>
      <c r="D441" s="407"/>
      <c r="E441" s="407"/>
      <c r="F441" s="407"/>
      <c r="G441" s="407"/>
      <c r="H441" s="407"/>
      <c r="I441" s="407"/>
      <c r="J441" s="407"/>
      <c r="K441" s="407"/>
      <c r="L441" s="461"/>
      <c r="M441" s="407"/>
      <c r="N441" s="407"/>
      <c r="O441" s="407"/>
      <c r="P441" s="407"/>
      <c r="Q441" s="407"/>
      <c r="R441" s="407"/>
      <c r="S441" s="407"/>
      <c r="T441" s="407"/>
      <c r="U441" s="407"/>
      <c r="V441" s="407"/>
      <c r="W441" s="407"/>
      <c r="X441" s="407"/>
      <c r="Y441" s="407"/>
      <c r="Z441" s="407"/>
      <c r="AA441" s="407"/>
    </row>
    <row r="442" spans="1:27" ht="15" customHeight="1">
      <c r="A442" s="459"/>
      <c r="B442" s="407"/>
      <c r="C442" s="407"/>
      <c r="D442" s="407"/>
      <c r="E442" s="407"/>
      <c r="F442" s="407"/>
      <c r="G442" s="407"/>
      <c r="H442" s="407"/>
      <c r="I442" s="407"/>
      <c r="J442" s="407"/>
      <c r="K442" s="407"/>
      <c r="L442" s="461"/>
      <c r="M442" s="407"/>
      <c r="N442" s="407"/>
      <c r="O442" s="407"/>
      <c r="P442" s="407"/>
      <c r="Q442" s="407"/>
      <c r="R442" s="407"/>
      <c r="S442" s="407"/>
      <c r="T442" s="407"/>
      <c r="U442" s="407"/>
      <c r="V442" s="407"/>
      <c r="W442" s="407"/>
      <c r="X442" s="407"/>
      <c r="Y442" s="407"/>
      <c r="Z442" s="407"/>
      <c r="AA442" s="407"/>
    </row>
    <row r="443" spans="1:27" ht="15" customHeight="1">
      <c r="A443" s="459"/>
      <c r="B443" s="407"/>
      <c r="C443" s="407"/>
      <c r="D443" s="407"/>
      <c r="E443" s="407"/>
      <c r="F443" s="407"/>
      <c r="G443" s="407"/>
      <c r="H443" s="407"/>
      <c r="I443" s="407"/>
      <c r="J443" s="407"/>
      <c r="K443" s="407"/>
      <c r="L443" s="461"/>
      <c r="M443" s="407"/>
      <c r="N443" s="407"/>
      <c r="O443" s="407"/>
      <c r="P443" s="407"/>
      <c r="Q443" s="407"/>
      <c r="R443" s="407"/>
      <c r="S443" s="407"/>
      <c r="T443" s="407"/>
      <c r="U443" s="407"/>
      <c r="V443" s="407"/>
      <c r="W443" s="407"/>
      <c r="X443" s="407"/>
      <c r="Y443" s="407"/>
      <c r="Z443" s="407"/>
      <c r="AA443" s="407"/>
    </row>
    <row r="444" spans="1:27" ht="15" customHeight="1">
      <c r="A444" s="459"/>
      <c r="B444" s="407"/>
      <c r="C444" s="407"/>
      <c r="D444" s="407"/>
      <c r="E444" s="407"/>
      <c r="F444" s="407"/>
      <c r="G444" s="407"/>
      <c r="H444" s="407"/>
      <c r="I444" s="407"/>
      <c r="J444" s="407"/>
      <c r="K444" s="407"/>
      <c r="L444" s="461"/>
      <c r="M444" s="407"/>
      <c r="N444" s="407"/>
      <c r="O444" s="407"/>
      <c r="P444" s="407"/>
      <c r="Q444" s="407"/>
      <c r="R444" s="407"/>
      <c r="S444" s="407"/>
      <c r="T444" s="407"/>
      <c r="U444" s="407"/>
      <c r="V444" s="407"/>
      <c r="W444" s="407"/>
      <c r="X444" s="407"/>
      <c r="Y444" s="407"/>
      <c r="Z444" s="407"/>
      <c r="AA444" s="407"/>
    </row>
    <row r="445" spans="1:27" ht="15" customHeight="1">
      <c r="A445" s="459"/>
      <c r="B445" s="407"/>
      <c r="C445" s="407"/>
      <c r="D445" s="407"/>
      <c r="E445" s="407"/>
      <c r="F445" s="407"/>
      <c r="G445" s="407"/>
      <c r="H445" s="407"/>
      <c r="I445" s="407"/>
      <c r="J445" s="407"/>
      <c r="K445" s="407"/>
      <c r="L445" s="461"/>
      <c r="M445" s="407"/>
      <c r="N445" s="407"/>
      <c r="O445" s="407"/>
      <c r="P445" s="407"/>
      <c r="Q445" s="407"/>
      <c r="R445" s="407"/>
      <c r="S445" s="407"/>
      <c r="T445" s="407"/>
      <c r="U445" s="407"/>
      <c r="V445" s="407"/>
      <c r="W445" s="407"/>
      <c r="X445" s="407"/>
      <c r="Y445" s="407"/>
      <c r="Z445" s="407"/>
      <c r="AA445" s="407"/>
    </row>
    <row r="446" spans="1:27" ht="15" customHeight="1">
      <c r="A446" s="459"/>
      <c r="B446" s="407"/>
      <c r="C446" s="407"/>
      <c r="D446" s="407"/>
      <c r="E446" s="407"/>
      <c r="F446" s="407"/>
      <c r="G446" s="407"/>
      <c r="H446" s="407"/>
      <c r="I446" s="407"/>
      <c r="J446" s="407"/>
      <c r="K446" s="407"/>
      <c r="L446" s="461"/>
      <c r="M446" s="407"/>
      <c r="N446" s="407"/>
      <c r="O446" s="407"/>
      <c r="P446" s="407"/>
      <c r="Q446" s="407"/>
      <c r="R446" s="407"/>
      <c r="S446" s="407"/>
      <c r="T446" s="407"/>
      <c r="U446" s="407"/>
      <c r="V446" s="407"/>
      <c r="W446" s="407"/>
      <c r="X446" s="407"/>
      <c r="Y446" s="407"/>
      <c r="Z446" s="407"/>
      <c r="AA446" s="407"/>
    </row>
    <row r="447" spans="1:27" ht="15" customHeight="1">
      <c r="A447" s="459"/>
      <c r="B447" s="407"/>
      <c r="C447" s="407"/>
      <c r="D447" s="407"/>
      <c r="E447" s="407"/>
      <c r="F447" s="407"/>
      <c r="G447" s="407"/>
      <c r="H447" s="407"/>
      <c r="I447" s="407"/>
      <c r="J447" s="407"/>
      <c r="K447" s="407"/>
      <c r="L447" s="461"/>
      <c r="M447" s="407"/>
      <c r="N447" s="407"/>
      <c r="O447" s="407"/>
      <c r="P447" s="407"/>
      <c r="Q447" s="407"/>
      <c r="R447" s="407"/>
      <c r="S447" s="407"/>
      <c r="T447" s="407"/>
      <c r="U447" s="407"/>
      <c r="V447" s="407"/>
      <c r="W447" s="407"/>
      <c r="X447" s="407"/>
      <c r="Y447" s="407"/>
      <c r="Z447" s="407"/>
      <c r="AA447" s="407"/>
    </row>
    <row r="448" spans="1:27" ht="15" customHeight="1">
      <c r="A448" s="459"/>
      <c r="B448" s="407"/>
      <c r="C448" s="407"/>
      <c r="D448" s="407"/>
      <c r="E448" s="407"/>
      <c r="F448" s="407"/>
      <c r="G448" s="407"/>
      <c r="H448" s="407"/>
      <c r="I448" s="407"/>
      <c r="J448" s="407"/>
      <c r="K448" s="407"/>
      <c r="L448" s="461"/>
      <c r="M448" s="407"/>
      <c r="N448" s="407"/>
      <c r="O448" s="407"/>
      <c r="P448" s="407"/>
      <c r="Q448" s="407"/>
      <c r="R448" s="407"/>
      <c r="S448" s="407"/>
      <c r="T448" s="407"/>
      <c r="U448" s="407"/>
      <c r="V448" s="407"/>
      <c r="W448" s="407"/>
      <c r="X448" s="407"/>
      <c r="Y448" s="407"/>
      <c r="Z448" s="407"/>
      <c r="AA448" s="407"/>
    </row>
    <row r="449" spans="1:27" ht="15" customHeight="1">
      <c r="A449" s="459"/>
      <c r="B449" s="407"/>
      <c r="C449" s="407"/>
      <c r="D449" s="407"/>
      <c r="E449" s="407"/>
      <c r="F449" s="407"/>
      <c r="G449" s="407"/>
      <c r="H449" s="407"/>
      <c r="I449" s="407"/>
      <c r="J449" s="407"/>
      <c r="K449" s="407"/>
      <c r="L449" s="461"/>
      <c r="M449" s="407"/>
      <c r="N449" s="407"/>
      <c r="O449" s="407"/>
      <c r="P449" s="407"/>
      <c r="Q449" s="407"/>
      <c r="R449" s="407"/>
      <c r="S449" s="407"/>
      <c r="T449" s="407"/>
      <c r="U449" s="407"/>
      <c r="V449" s="407"/>
      <c r="W449" s="407"/>
      <c r="X449" s="407"/>
      <c r="Y449" s="407"/>
      <c r="Z449" s="407"/>
      <c r="AA449" s="407"/>
    </row>
    <row r="450" spans="1:27" ht="15" customHeight="1">
      <c r="A450" s="459"/>
      <c r="B450" s="407"/>
      <c r="C450" s="407"/>
      <c r="D450" s="407"/>
      <c r="E450" s="407"/>
      <c r="F450" s="407"/>
      <c r="G450" s="407"/>
      <c r="H450" s="407"/>
      <c r="I450" s="407"/>
      <c r="J450" s="407"/>
      <c r="K450" s="407"/>
      <c r="L450" s="461"/>
      <c r="M450" s="407"/>
      <c r="N450" s="407"/>
      <c r="O450" s="407"/>
      <c r="P450" s="407"/>
      <c r="Q450" s="407"/>
      <c r="R450" s="407"/>
      <c r="S450" s="407"/>
      <c r="T450" s="407"/>
      <c r="U450" s="407"/>
      <c r="V450" s="407"/>
      <c r="W450" s="407"/>
      <c r="X450" s="407"/>
      <c r="Y450" s="407"/>
      <c r="Z450" s="407"/>
      <c r="AA450" s="407"/>
    </row>
    <row r="451" spans="1:27" ht="15" customHeight="1">
      <c r="A451" s="459"/>
      <c r="B451" s="407"/>
      <c r="C451" s="407"/>
      <c r="D451" s="407"/>
      <c r="E451" s="407"/>
      <c r="F451" s="407"/>
      <c r="G451" s="407"/>
      <c r="H451" s="407"/>
      <c r="I451" s="407"/>
      <c r="J451" s="407"/>
      <c r="K451" s="407"/>
      <c r="L451" s="461"/>
      <c r="M451" s="407"/>
      <c r="N451" s="407"/>
      <c r="O451" s="407"/>
      <c r="P451" s="407"/>
      <c r="Q451" s="407"/>
      <c r="R451" s="407"/>
      <c r="S451" s="407"/>
      <c r="T451" s="407"/>
      <c r="U451" s="407"/>
      <c r="V451" s="407"/>
      <c r="W451" s="407"/>
      <c r="X451" s="407"/>
      <c r="Y451" s="407"/>
      <c r="Z451" s="407"/>
      <c r="AA451" s="407"/>
    </row>
    <row r="452" spans="1:27" ht="15" customHeight="1">
      <c r="A452" s="459"/>
      <c r="B452" s="407"/>
      <c r="C452" s="407"/>
      <c r="D452" s="407"/>
      <c r="E452" s="407"/>
      <c r="F452" s="407"/>
      <c r="G452" s="407"/>
      <c r="H452" s="407"/>
      <c r="I452" s="407"/>
      <c r="J452" s="407"/>
      <c r="K452" s="407"/>
      <c r="L452" s="461"/>
      <c r="M452" s="407"/>
      <c r="N452" s="407"/>
      <c r="O452" s="407"/>
      <c r="P452" s="407"/>
      <c r="Q452" s="407"/>
      <c r="R452" s="407"/>
      <c r="S452" s="407"/>
      <c r="T452" s="407"/>
      <c r="U452" s="407"/>
      <c r="V452" s="407"/>
      <c r="W452" s="407"/>
      <c r="X452" s="407"/>
      <c r="Y452" s="407"/>
      <c r="Z452" s="407"/>
      <c r="AA452" s="407"/>
    </row>
    <row r="453" spans="1:27" ht="15" customHeight="1">
      <c r="A453" s="459"/>
      <c r="B453" s="407"/>
      <c r="C453" s="407"/>
      <c r="D453" s="407"/>
      <c r="E453" s="407"/>
      <c r="F453" s="407"/>
      <c r="G453" s="407"/>
      <c r="H453" s="407"/>
      <c r="I453" s="407"/>
      <c r="J453" s="407"/>
      <c r="K453" s="407"/>
      <c r="L453" s="461"/>
      <c r="M453" s="407"/>
      <c r="N453" s="407"/>
      <c r="O453" s="407"/>
      <c r="P453" s="407"/>
      <c r="Q453" s="407"/>
      <c r="R453" s="407"/>
      <c r="S453" s="407"/>
      <c r="T453" s="407"/>
      <c r="U453" s="407"/>
      <c r="V453" s="407"/>
      <c r="W453" s="407"/>
      <c r="X453" s="407"/>
      <c r="Y453" s="407"/>
      <c r="Z453" s="407"/>
      <c r="AA453" s="407"/>
    </row>
    <row r="454" spans="1:27" ht="15" customHeight="1">
      <c r="A454" s="459"/>
      <c r="B454" s="407"/>
      <c r="C454" s="407"/>
      <c r="D454" s="407"/>
      <c r="E454" s="407"/>
      <c r="F454" s="407"/>
      <c r="G454" s="407"/>
      <c r="H454" s="407"/>
      <c r="I454" s="407"/>
      <c r="J454" s="407"/>
      <c r="K454" s="407"/>
      <c r="L454" s="461"/>
      <c r="M454" s="407"/>
      <c r="N454" s="407"/>
      <c r="O454" s="407"/>
      <c r="P454" s="407"/>
      <c r="Q454" s="407"/>
      <c r="R454" s="407"/>
      <c r="S454" s="407"/>
      <c r="T454" s="407"/>
      <c r="U454" s="407"/>
      <c r="V454" s="407"/>
      <c r="W454" s="407"/>
      <c r="X454" s="407"/>
      <c r="Y454" s="407"/>
      <c r="Z454" s="407"/>
      <c r="AA454" s="407"/>
    </row>
    <row r="455" spans="1:27" ht="15" customHeight="1">
      <c r="A455" s="459"/>
      <c r="B455" s="407"/>
      <c r="C455" s="407"/>
      <c r="D455" s="407"/>
      <c r="E455" s="407"/>
      <c r="F455" s="407"/>
      <c r="G455" s="407"/>
      <c r="H455" s="407"/>
      <c r="I455" s="407"/>
      <c r="J455" s="407"/>
      <c r="K455" s="407"/>
      <c r="L455" s="461"/>
      <c r="M455" s="407"/>
      <c r="N455" s="407"/>
      <c r="O455" s="407"/>
      <c r="P455" s="407"/>
      <c r="Q455" s="407"/>
      <c r="R455" s="407"/>
      <c r="S455" s="407"/>
      <c r="T455" s="407"/>
      <c r="U455" s="407"/>
      <c r="V455" s="407"/>
      <c r="W455" s="407"/>
      <c r="X455" s="407"/>
      <c r="Y455" s="407"/>
      <c r="Z455" s="407"/>
      <c r="AA455" s="407"/>
    </row>
    <row r="456" spans="1:27" ht="15" customHeight="1">
      <c r="A456" s="459"/>
      <c r="B456" s="407"/>
      <c r="C456" s="407"/>
      <c r="D456" s="407"/>
      <c r="E456" s="407"/>
      <c r="F456" s="407"/>
      <c r="G456" s="407"/>
      <c r="H456" s="407"/>
      <c r="I456" s="407"/>
      <c r="J456" s="407"/>
      <c r="K456" s="407"/>
      <c r="L456" s="461"/>
      <c r="M456" s="407"/>
      <c r="N456" s="407"/>
      <c r="O456" s="407"/>
      <c r="P456" s="407"/>
      <c r="Q456" s="407"/>
      <c r="R456" s="407"/>
      <c r="S456" s="407"/>
      <c r="T456" s="407"/>
      <c r="U456" s="407"/>
      <c r="V456" s="407"/>
      <c r="W456" s="407"/>
      <c r="X456" s="407"/>
      <c r="Y456" s="407"/>
      <c r="Z456" s="407"/>
      <c r="AA456" s="407"/>
    </row>
    <row r="457" spans="1:27" ht="15" customHeight="1">
      <c r="A457" s="459"/>
      <c r="B457" s="407"/>
      <c r="C457" s="407"/>
      <c r="D457" s="407"/>
      <c r="E457" s="407"/>
      <c r="F457" s="407"/>
      <c r="G457" s="407"/>
      <c r="H457" s="407"/>
      <c r="I457" s="407"/>
      <c r="J457" s="407"/>
      <c r="K457" s="407"/>
      <c r="L457" s="461"/>
      <c r="M457" s="407"/>
      <c r="N457" s="407"/>
      <c r="O457" s="407"/>
      <c r="P457" s="407"/>
      <c r="Q457" s="407"/>
      <c r="R457" s="407"/>
      <c r="S457" s="407"/>
      <c r="T457" s="407"/>
      <c r="U457" s="407"/>
      <c r="V457" s="407"/>
      <c r="W457" s="407"/>
      <c r="X457" s="407"/>
      <c r="Y457" s="407"/>
      <c r="Z457" s="407"/>
      <c r="AA457" s="407"/>
    </row>
    <row r="458" spans="1:27" ht="15" customHeight="1">
      <c r="A458" s="459"/>
      <c r="B458" s="407"/>
      <c r="C458" s="407"/>
      <c r="D458" s="407"/>
      <c r="E458" s="407"/>
      <c r="F458" s="407"/>
      <c r="G458" s="407"/>
      <c r="H458" s="407"/>
      <c r="I458" s="407"/>
      <c r="J458" s="407"/>
      <c r="K458" s="407"/>
      <c r="L458" s="461"/>
      <c r="M458" s="407"/>
      <c r="N458" s="407"/>
      <c r="O458" s="407"/>
      <c r="P458" s="407"/>
      <c r="Q458" s="407"/>
      <c r="R458" s="407"/>
      <c r="S458" s="407"/>
      <c r="T458" s="407"/>
      <c r="U458" s="407"/>
      <c r="V458" s="407"/>
      <c r="W458" s="407"/>
      <c r="X458" s="407"/>
      <c r="Y458" s="407"/>
      <c r="Z458" s="407"/>
      <c r="AA458" s="407"/>
    </row>
    <row r="459" spans="1:27" ht="15" customHeight="1">
      <c r="A459" s="459"/>
      <c r="B459" s="407"/>
      <c r="C459" s="407"/>
      <c r="D459" s="407"/>
      <c r="E459" s="407"/>
      <c r="F459" s="407"/>
      <c r="G459" s="407"/>
      <c r="H459" s="407"/>
      <c r="I459" s="407"/>
      <c r="J459" s="407"/>
      <c r="K459" s="407"/>
      <c r="L459" s="461"/>
      <c r="M459" s="407"/>
      <c r="N459" s="407"/>
      <c r="O459" s="407"/>
      <c r="P459" s="407"/>
      <c r="Q459" s="407"/>
      <c r="R459" s="407"/>
      <c r="S459" s="407"/>
      <c r="T459" s="407"/>
      <c r="U459" s="407"/>
      <c r="V459" s="407"/>
      <c r="W459" s="407"/>
      <c r="X459" s="407"/>
      <c r="Y459" s="407"/>
      <c r="Z459" s="407"/>
      <c r="AA459" s="407"/>
    </row>
    <row r="460" spans="1:27" ht="15" customHeight="1">
      <c r="A460" s="459"/>
      <c r="B460" s="407"/>
      <c r="C460" s="407"/>
      <c r="D460" s="407"/>
      <c r="E460" s="407"/>
      <c r="F460" s="407"/>
      <c r="G460" s="407"/>
      <c r="H460" s="407"/>
      <c r="I460" s="407"/>
      <c r="J460" s="407"/>
      <c r="K460" s="407"/>
      <c r="L460" s="461"/>
      <c r="M460" s="407"/>
      <c r="N460" s="407"/>
      <c r="O460" s="407"/>
      <c r="P460" s="407"/>
      <c r="Q460" s="407"/>
      <c r="R460" s="407"/>
      <c r="S460" s="407"/>
      <c r="T460" s="407"/>
      <c r="U460" s="407"/>
      <c r="V460" s="407"/>
      <c r="W460" s="407"/>
      <c r="X460" s="407"/>
      <c r="Y460" s="407"/>
      <c r="Z460" s="407"/>
      <c r="AA460" s="407"/>
    </row>
    <row r="461" spans="1:27" ht="15" customHeight="1">
      <c r="A461" s="459"/>
      <c r="B461" s="407"/>
      <c r="C461" s="407"/>
      <c r="D461" s="407"/>
      <c r="E461" s="407"/>
      <c r="F461" s="407"/>
      <c r="G461" s="407"/>
      <c r="H461" s="407"/>
      <c r="I461" s="407"/>
      <c r="J461" s="407"/>
      <c r="K461" s="407"/>
      <c r="L461" s="461"/>
      <c r="M461" s="407"/>
      <c r="N461" s="407"/>
      <c r="O461" s="407"/>
      <c r="P461" s="407"/>
      <c r="Q461" s="407"/>
      <c r="R461" s="407"/>
      <c r="S461" s="407"/>
      <c r="T461" s="407"/>
      <c r="U461" s="407"/>
      <c r="V461" s="407"/>
      <c r="W461" s="407"/>
      <c r="X461" s="407"/>
      <c r="Y461" s="407"/>
      <c r="Z461" s="407"/>
      <c r="AA461" s="407"/>
    </row>
    <row r="462" spans="1:27" ht="15" customHeight="1">
      <c r="A462" s="459"/>
      <c r="B462" s="407"/>
      <c r="C462" s="407"/>
      <c r="D462" s="407"/>
      <c r="E462" s="407"/>
      <c r="F462" s="407"/>
      <c r="G462" s="407"/>
      <c r="H462" s="407"/>
      <c r="I462" s="407"/>
      <c r="J462" s="407"/>
      <c r="K462" s="407"/>
      <c r="L462" s="461"/>
      <c r="M462" s="407"/>
      <c r="N462" s="407"/>
      <c r="O462" s="407"/>
      <c r="P462" s="407"/>
      <c r="Q462" s="407"/>
      <c r="R462" s="407"/>
      <c r="S462" s="407"/>
      <c r="T462" s="407"/>
      <c r="U462" s="407"/>
      <c r="V462" s="407"/>
      <c r="W462" s="407"/>
      <c r="X462" s="407"/>
      <c r="Y462" s="407"/>
      <c r="Z462" s="407"/>
      <c r="AA462" s="407"/>
    </row>
    <row r="463" spans="1:27" ht="15" customHeight="1">
      <c r="A463" s="459"/>
      <c r="B463" s="407"/>
      <c r="C463" s="407"/>
      <c r="D463" s="407"/>
      <c r="E463" s="407"/>
      <c r="F463" s="407"/>
      <c r="G463" s="407"/>
      <c r="H463" s="407"/>
      <c r="I463" s="407"/>
      <c r="J463" s="407"/>
      <c r="K463" s="407"/>
      <c r="L463" s="461"/>
      <c r="M463" s="407"/>
      <c r="N463" s="407"/>
      <c r="O463" s="407"/>
      <c r="P463" s="407"/>
      <c r="Q463" s="407"/>
      <c r="R463" s="407"/>
      <c r="S463" s="407"/>
      <c r="T463" s="407"/>
      <c r="U463" s="407"/>
      <c r="V463" s="407"/>
      <c r="W463" s="407"/>
      <c r="X463" s="407"/>
      <c r="Y463" s="407"/>
      <c r="Z463" s="407"/>
      <c r="AA463" s="407"/>
    </row>
    <row r="464" spans="1:27" ht="15" customHeight="1">
      <c r="A464" s="459"/>
      <c r="B464" s="407"/>
      <c r="C464" s="407"/>
      <c r="D464" s="407"/>
      <c r="E464" s="407"/>
      <c r="F464" s="407"/>
      <c r="G464" s="407"/>
      <c r="H464" s="407"/>
      <c r="I464" s="407"/>
      <c r="J464" s="407"/>
      <c r="K464" s="407"/>
      <c r="L464" s="461"/>
      <c r="M464" s="407"/>
      <c r="N464" s="407"/>
      <c r="O464" s="407"/>
      <c r="P464" s="407"/>
      <c r="Q464" s="407"/>
      <c r="R464" s="407"/>
      <c r="S464" s="407"/>
      <c r="T464" s="407"/>
      <c r="U464" s="407"/>
      <c r="V464" s="407"/>
      <c r="W464" s="407"/>
      <c r="X464" s="407"/>
      <c r="Y464" s="407"/>
      <c r="Z464" s="407"/>
      <c r="AA464" s="407"/>
    </row>
    <row r="465" spans="1:27" ht="15" customHeight="1">
      <c r="A465" s="459"/>
      <c r="B465" s="407"/>
      <c r="C465" s="407"/>
      <c r="D465" s="407"/>
      <c r="E465" s="407"/>
      <c r="F465" s="407"/>
      <c r="G465" s="407"/>
      <c r="H465" s="407"/>
      <c r="I465" s="407"/>
      <c r="J465" s="407"/>
      <c r="K465" s="407"/>
      <c r="L465" s="461"/>
      <c r="M465" s="407"/>
      <c r="N465" s="407"/>
      <c r="O465" s="407"/>
      <c r="P465" s="407"/>
      <c r="Q465" s="407"/>
      <c r="R465" s="407"/>
      <c r="S465" s="407"/>
      <c r="T465" s="407"/>
      <c r="U465" s="407"/>
      <c r="V465" s="407"/>
      <c r="W465" s="407"/>
      <c r="X465" s="407"/>
      <c r="Y465" s="407"/>
      <c r="Z465" s="407"/>
      <c r="AA465" s="407"/>
    </row>
    <row r="466" spans="1:27" ht="15" customHeight="1">
      <c r="A466" s="459"/>
      <c r="B466" s="407"/>
      <c r="C466" s="407"/>
      <c r="D466" s="407"/>
      <c r="E466" s="407"/>
      <c r="F466" s="407"/>
      <c r="G466" s="407"/>
      <c r="H466" s="407"/>
      <c r="I466" s="407"/>
      <c r="J466" s="407"/>
      <c r="K466" s="407"/>
      <c r="L466" s="461"/>
      <c r="M466" s="407"/>
      <c r="N466" s="407"/>
      <c r="O466" s="407"/>
      <c r="P466" s="407"/>
      <c r="Q466" s="407"/>
      <c r="R466" s="407"/>
      <c r="S466" s="407"/>
      <c r="T466" s="407"/>
      <c r="U466" s="407"/>
      <c r="V466" s="407"/>
      <c r="W466" s="407"/>
      <c r="X466" s="407"/>
      <c r="Y466" s="407"/>
      <c r="Z466" s="407"/>
      <c r="AA466" s="407"/>
    </row>
    <row r="467" spans="1:27" ht="15" customHeight="1">
      <c r="A467" s="459"/>
      <c r="B467" s="407"/>
      <c r="C467" s="407"/>
      <c r="D467" s="407"/>
      <c r="E467" s="407"/>
      <c r="F467" s="407"/>
      <c r="G467" s="407"/>
      <c r="H467" s="407"/>
      <c r="I467" s="407"/>
      <c r="J467" s="407"/>
      <c r="K467" s="407"/>
      <c r="L467" s="461"/>
      <c r="M467" s="407"/>
      <c r="N467" s="407"/>
      <c r="O467" s="407"/>
      <c r="P467" s="407"/>
      <c r="Q467" s="407"/>
      <c r="R467" s="407"/>
      <c r="S467" s="407"/>
      <c r="T467" s="407"/>
      <c r="U467" s="407"/>
      <c r="V467" s="407"/>
      <c r="W467" s="407"/>
      <c r="X467" s="407"/>
      <c r="Y467" s="407"/>
      <c r="Z467" s="407"/>
      <c r="AA467" s="407"/>
    </row>
    <row r="468" spans="1:27" ht="15" customHeight="1">
      <c r="A468" s="459"/>
      <c r="B468" s="407"/>
      <c r="C468" s="407"/>
      <c r="D468" s="407"/>
      <c r="E468" s="407"/>
      <c r="F468" s="407"/>
      <c r="G468" s="407"/>
      <c r="H468" s="407"/>
      <c r="I468" s="407"/>
      <c r="J468" s="407"/>
      <c r="K468" s="407"/>
      <c r="L468" s="461"/>
      <c r="M468" s="407"/>
      <c r="N468" s="407"/>
      <c r="O468" s="407"/>
      <c r="P468" s="407"/>
      <c r="Q468" s="407"/>
      <c r="R468" s="407"/>
      <c r="S468" s="407"/>
      <c r="T468" s="407"/>
      <c r="U468" s="407"/>
      <c r="V468" s="407"/>
      <c r="W468" s="407"/>
      <c r="X468" s="407"/>
      <c r="Y468" s="407"/>
      <c r="Z468" s="407"/>
      <c r="AA468" s="407"/>
    </row>
    <row r="469" spans="1:27" ht="15" customHeight="1">
      <c r="A469" s="459"/>
      <c r="B469" s="407"/>
      <c r="C469" s="407"/>
      <c r="D469" s="407"/>
      <c r="E469" s="407"/>
      <c r="F469" s="407"/>
      <c r="G469" s="407"/>
      <c r="H469" s="407"/>
      <c r="I469" s="407"/>
      <c r="J469" s="407"/>
      <c r="K469" s="407"/>
      <c r="L469" s="461"/>
      <c r="M469" s="407"/>
      <c r="N469" s="407"/>
      <c r="O469" s="407"/>
      <c r="P469" s="407"/>
      <c r="Q469" s="407"/>
      <c r="R469" s="407"/>
      <c r="S469" s="407"/>
      <c r="T469" s="407"/>
      <c r="U469" s="407"/>
      <c r="V469" s="407"/>
      <c r="W469" s="407"/>
      <c r="X469" s="407"/>
      <c r="Y469" s="407"/>
      <c r="Z469" s="407"/>
      <c r="AA469" s="407"/>
    </row>
    <row r="470" spans="1:27" ht="15" customHeight="1">
      <c r="A470" s="459"/>
      <c r="B470" s="407"/>
      <c r="C470" s="407"/>
      <c r="D470" s="407"/>
      <c r="E470" s="407"/>
      <c r="F470" s="407"/>
      <c r="G470" s="407"/>
      <c r="H470" s="407"/>
      <c r="I470" s="407"/>
      <c r="J470" s="407"/>
      <c r="K470" s="407"/>
      <c r="L470" s="461"/>
      <c r="M470" s="407"/>
      <c r="N470" s="407"/>
      <c r="O470" s="407"/>
      <c r="P470" s="407"/>
      <c r="Q470" s="407"/>
      <c r="R470" s="407"/>
      <c r="S470" s="407"/>
      <c r="T470" s="407"/>
      <c r="U470" s="407"/>
      <c r="V470" s="407"/>
      <c r="W470" s="407"/>
      <c r="X470" s="407"/>
      <c r="Y470" s="407"/>
      <c r="Z470" s="407"/>
      <c r="AA470" s="407"/>
    </row>
    <row r="471" spans="1:27" ht="15" customHeight="1">
      <c r="A471" s="459"/>
      <c r="B471" s="407"/>
      <c r="C471" s="407"/>
      <c r="D471" s="407"/>
      <c r="E471" s="407"/>
      <c r="F471" s="407"/>
      <c r="G471" s="407"/>
      <c r="H471" s="407"/>
      <c r="I471" s="407"/>
      <c r="J471" s="407"/>
      <c r="K471" s="407"/>
      <c r="L471" s="461"/>
      <c r="M471" s="407"/>
      <c r="N471" s="407"/>
      <c r="O471" s="407"/>
      <c r="P471" s="407"/>
      <c r="Q471" s="407"/>
      <c r="R471" s="407"/>
      <c r="S471" s="407"/>
      <c r="T471" s="407"/>
      <c r="U471" s="407"/>
      <c r="V471" s="407"/>
      <c r="W471" s="407"/>
      <c r="X471" s="407"/>
      <c r="Y471" s="407"/>
      <c r="Z471" s="407"/>
      <c r="AA471" s="407"/>
    </row>
    <row r="472" spans="1:27" ht="15" customHeight="1">
      <c r="A472" s="459"/>
      <c r="B472" s="407"/>
      <c r="C472" s="407"/>
      <c r="D472" s="407"/>
      <c r="E472" s="407"/>
      <c r="F472" s="407"/>
      <c r="G472" s="407"/>
      <c r="H472" s="407"/>
      <c r="I472" s="407"/>
      <c r="J472" s="407"/>
      <c r="K472" s="407"/>
      <c r="L472" s="461"/>
      <c r="M472" s="407"/>
      <c r="N472" s="407"/>
      <c r="O472" s="407"/>
      <c r="P472" s="407"/>
      <c r="Q472" s="407"/>
      <c r="R472" s="407"/>
      <c r="S472" s="407"/>
      <c r="T472" s="407"/>
      <c r="U472" s="407"/>
      <c r="V472" s="407"/>
      <c r="W472" s="407"/>
      <c r="X472" s="407"/>
      <c r="Y472" s="407"/>
      <c r="Z472" s="407"/>
      <c r="AA472" s="407"/>
    </row>
    <row r="473" spans="1:27" ht="15" customHeight="1">
      <c r="A473" s="459"/>
      <c r="B473" s="407"/>
      <c r="C473" s="407"/>
      <c r="D473" s="407"/>
      <c r="E473" s="407"/>
      <c r="F473" s="407"/>
      <c r="G473" s="407"/>
      <c r="H473" s="407"/>
      <c r="I473" s="407"/>
      <c r="J473" s="407"/>
      <c r="K473" s="407"/>
      <c r="L473" s="461"/>
      <c r="M473" s="407"/>
      <c r="N473" s="407"/>
      <c r="O473" s="407"/>
      <c r="P473" s="407"/>
      <c r="Q473" s="407"/>
      <c r="R473" s="407"/>
      <c r="S473" s="407"/>
      <c r="T473" s="407"/>
      <c r="U473" s="407"/>
      <c r="V473" s="407"/>
      <c r="W473" s="407"/>
      <c r="X473" s="407"/>
      <c r="Y473" s="407"/>
      <c r="Z473" s="407"/>
      <c r="AA473" s="407"/>
    </row>
    <row r="474" spans="1:27" ht="15" customHeight="1">
      <c r="A474" s="459"/>
      <c r="B474" s="407"/>
      <c r="C474" s="407"/>
      <c r="D474" s="407"/>
      <c r="E474" s="407"/>
      <c r="F474" s="407"/>
      <c r="G474" s="407"/>
      <c r="H474" s="407"/>
      <c r="I474" s="407"/>
      <c r="J474" s="407"/>
      <c r="K474" s="407"/>
      <c r="L474" s="461"/>
      <c r="M474" s="407"/>
      <c r="N474" s="407"/>
      <c r="O474" s="407"/>
      <c r="P474" s="407"/>
      <c r="Q474" s="407"/>
      <c r="R474" s="407"/>
      <c r="S474" s="407"/>
      <c r="T474" s="407"/>
      <c r="U474" s="407"/>
      <c r="V474" s="407"/>
      <c r="W474" s="407"/>
      <c r="X474" s="407"/>
      <c r="Y474" s="407"/>
      <c r="Z474" s="407"/>
      <c r="AA474" s="407"/>
    </row>
    <row r="475" spans="1:27" ht="15" customHeight="1">
      <c r="A475" s="459"/>
      <c r="B475" s="407"/>
      <c r="C475" s="407"/>
      <c r="D475" s="407"/>
      <c r="E475" s="407"/>
      <c r="F475" s="407"/>
      <c r="G475" s="407"/>
      <c r="H475" s="407"/>
      <c r="I475" s="407"/>
      <c r="J475" s="407"/>
      <c r="K475" s="407"/>
      <c r="L475" s="461"/>
      <c r="M475" s="407"/>
      <c r="N475" s="407"/>
      <c r="O475" s="407"/>
      <c r="P475" s="407"/>
      <c r="Q475" s="407"/>
      <c r="R475" s="407"/>
      <c r="S475" s="407"/>
      <c r="T475" s="407"/>
      <c r="U475" s="407"/>
      <c r="V475" s="407"/>
      <c r="W475" s="407"/>
      <c r="X475" s="407"/>
      <c r="Y475" s="407"/>
      <c r="Z475" s="407"/>
      <c r="AA475" s="407"/>
    </row>
    <row r="476" spans="1:27" ht="15" customHeight="1">
      <c r="A476" s="459"/>
      <c r="B476" s="407"/>
      <c r="C476" s="407"/>
      <c r="D476" s="407"/>
      <c r="E476" s="407"/>
      <c r="F476" s="407"/>
      <c r="G476" s="407"/>
      <c r="H476" s="407"/>
      <c r="I476" s="407"/>
      <c r="J476" s="407"/>
      <c r="K476" s="407"/>
      <c r="L476" s="461"/>
      <c r="M476" s="407"/>
      <c r="N476" s="407"/>
      <c r="O476" s="407"/>
      <c r="P476" s="407"/>
      <c r="Q476" s="407"/>
      <c r="R476" s="407"/>
      <c r="S476" s="407"/>
      <c r="T476" s="407"/>
      <c r="U476" s="407"/>
      <c r="V476" s="407"/>
      <c r="W476" s="407"/>
      <c r="X476" s="407"/>
      <c r="Y476" s="407"/>
      <c r="Z476" s="407"/>
      <c r="AA476" s="407"/>
    </row>
    <row r="477" spans="1:27" ht="15" customHeight="1">
      <c r="A477" s="459"/>
      <c r="B477" s="407"/>
      <c r="C477" s="407"/>
      <c r="D477" s="407"/>
      <c r="E477" s="407"/>
      <c r="F477" s="407"/>
      <c r="G477" s="407"/>
      <c r="H477" s="407"/>
      <c r="I477" s="407"/>
      <c r="J477" s="407"/>
      <c r="K477" s="407"/>
      <c r="L477" s="461"/>
      <c r="M477" s="407"/>
      <c r="N477" s="407"/>
      <c r="O477" s="407"/>
      <c r="P477" s="407"/>
      <c r="Q477" s="407"/>
      <c r="R477" s="407"/>
      <c r="S477" s="407"/>
      <c r="T477" s="407"/>
      <c r="U477" s="407"/>
      <c r="V477" s="407"/>
      <c r="W477" s="407"/>
      <c r="X477" s="407"/>
      <c r="Y477" s="407"/>
      <c r="Z477" s="407"/>
      <c r="AA477" s="407"/>
    </row>
    <row r="478" spans="1:27" ht="15" customHeight="1">
      <c r="A478" s="459"/>
      <c r="B478" s="407"/>
      <c r="C478" s="407"/>
      <c r="D478" s="407"/>
      <c r="E478" s="407"/>
      <c r="F478" s="407"/>
      <c r="G478" s="407"/>
      <c r="H478" s="407"/>
      <c r="I478" s="407"/>
      <c r="J478" s="407"/>
      <c r="K478" s="407"/>
      <c r="L478" s="461"/>
      <c r="M478" s="407"/>
      <c r="N478" s="407"/>
      <c r="O478" s="407"/>
      <c r="P478" s="407"/>
      <c r="Q478" s="407"/>
      <c r="R478" s="407"/>
      <c r="S478" s="407"/>
      <c r="T478" s="407"/>
      <c r="U478" s="407"/>
      <c r="V478" s="407"/>
      <c r="W478" s="407"/>
      <c r="X478" s="407"/>
      <c r="Y478" s="407"/>
      <c r="Z478" s="407"/>
      <c r="AA478" s="407"/>
    </row>
    <row r="479" spans="1:27" ht="15" customHeight="1">
      <c r="A479" s="459"/>
      <c r="B479" s="407"/>
      <c r="C479" s="407"/>
      <c r="D479" s="407"/>
      <c r="E479" s="407"/>
      <c r="F479" s="407"/>
      <c r="G479" s="407"/>
      <c r="H479" s="407"/>
      <c r="I479" s="407"/>
      <c r="J479" s="407"/>
      <c r="K479" s="407"/>
      <c r="L479" s="461"/>
      <c r="M479" s="407"/>
      <c r="N479" s="407"/>
      <c r="O479" s="407"/>
      <c r="P479" s="407"/>
      <c r="Q479" s="407"/>
      <c r="R479" s="407"/>
      <c r="S479" s="407"/>
      <c r="T479" s="407"/>
      <c r="U479" s="407"/>
      <c r="V479" s="407"/>
      <c r="W479" s="407"/>
      <c r="X479" s="407"/>
      <c r="Y479" s="407"/>
      <c r="Z479" s="407"/>
      <c r="AA479" s="407"/>
    </row>
    <row r="480" spans="1:27" ht="15" customHeight="1">
      <c r="A480" s="459"/>
      <c r="B480" s="407"/>
      <c r="C480" s="407"/>
      <c r="D480" s="407"/>
      <c r="E480" s="407"/>
      <c r="F480" s="407"/>
      <c r="G480" s="407"/>
      <c r="H480" s="407"/>
      <c r="I480" s="407"/>
      <c r="J480" s="407"/>
      <c r="K480" s="407"/>
      <c r="L480" s="461"/>
      <c r="M480" s="407"/>
      <c r="N480" s="407"/>
      <c r="O480" s="407"/>
      <c r="P480" s="407"/>
      <c r="Q480" s="407"/>
      <c r="R480" s="407"/>
      <c r="S480" s="407"/>
      <c r="T480" s="407"/>
      <c r="U480" s="407"/>
      <c r="V480" s="407"/>
      <c r="W480" s="407"/>
      <c r="X480" s="407"/>
      <c r="Y480" s="407"/>
      <c r="Z480" s="407"/>
      <c r="AA480" s="407"/>
    </row>
    <row r="481" spans="1:27" ht="15" customHeight="1">
      <c r="A481" s="459"/>
      <c r="B481" s="407"/>
      <c r="C481" s="407"/>
      <c r="D481" s="407"/>
      <c r="E481" s="407"/>
      <c r="F481" s="407"/>
      <c r="G481" s="407"/>
      <c r="H481" s="407"/>
      <c r="I481" s="407"/>
      <c r="J481" s="407"/>
      <c r="K481" s="407"/>
      <c r="L481" s="461"/>
      <c r="M481" s="407"/>
      <c r="N481" s="407"/>
      <c r="O481" s="407"/>
      <c r="P481" s="407"/>
      <c r="Q481" s="407"/>
      <c r="R481" s="407"/>
      <c r="S481" s="407"/>
      <c r="T481" s="407"/>
      <c r="U481" s="407"/>
      <c r="V481" s="407"/>
      <c r="W481" s="407"/>
      <c r="X481" s="407"/>
      <c r="Y481" s="407"/>
      <c r="Z481" s="407"/>
      <c r="AA481" s="407"/>
    </row>
    <row r="482" spans="1:27" ht="15" customHeight="1">
      <c r="A482" s="459"/>
      <c r="B482" s="407"/>
      <c r="C482" s="407"/>
      <c r="D482" s="407"/>
      <c r="E482" s="407"/>
      <c r="F482" s="407"/>
      <c r="G482" s="407"/>
      <c r="H482" s="407"/>
      <c r="I482" s="407"/>
      <c r="J482" s="407"/>
      <c r="K482" s="407"/>
      <c r="L482" s="461"/>
      <c r="M482" s="407"/>
      <c r="N482" s="407"/>
      <c r="O482" s="407"/>
      <c r="P482" s="407"/>
      <c r="Q482" s="407"/>
      <c r="R482" s="407"/>
      <c r="S482" s="407"/>
      <c r="T482" s="407"/>
      <c r="U482" s="407"/>
      <c r="V482" s="407"/>
      <c r="W482" s="407"/>
      <c r="X482" s="407"/>
      <c r="Y482" s="407"/>
      <c r="Z482" s="407"/>
      <c r="AA482" s="407"/>
    </row>
    <row r="483" spans="1:27" ht="15" customHeight="1">
      <c r="A483" s="459"/>
      <c r="B483" s="407"/>
      <c r="C483" s="407"/>
      <c r="D483" s="407"/>
      <c r="E483" s="407"/>
      <c r="F483" s="407"/>
      <c r="G483" s="407"/>
      <c r="H483" s="407"/>
      <c r="I483" s="407"/>
      <c r="J483" s="407"/>
      <c r="K483" s="407"/>
      <c r="L483" s="461"/>
      <c r="M483" s="407"/>
      <c r="N483" s="407"/>
      <c r="O483" s="407"/>
      <c r="P483" s="407"/>
      <c r="Q483" s="407"/>
      <c r="R483" s="407"/>
      <c r="S483" s="407"/>
      <c r="T483" s="407"/>
      <c r="U483" s="407"/>
      <c r="V483" s="407"/>
      <c r="W483" s="407"/>
      <c r="X483" s="407"/>
      <c r="Y483" s="407"/>
      <c r="Z483" s="407"/>
      <c r="AA483" s="407"/>
    </row>
    <row r="484" spans="1:27" ht="15" customHeight="1">
      <c r="A484" s="459"/>
      <c r="B484" s="407"/>
      <c r="C484" s="407"/>
      <c r="D484" s="407"/>
      <c r="E484" s="407"/>
      <c r="F484" s="407"/>
      <c r="G484" s="407"/>
      <c r="H484" s="407"/>
      <c r="I484" s="407"/>
      <c r="J484" s="407"/>
      <c r="K484" s="407"/>
      <c r="L484" s="461"/>
      <c r="M484" s="407"/>
      <c r="N484" s="407"/>
      <c r="O484" s="407"/>
      <c r="P484" s="407"/>
      <c r="Q484" s="407"/>
      <c r="R484" s="407"/>
      <c r="S484" s="407"/>
      <c r="T484" s="407"/>
      <c r="U484" s="407"/>
      <c r="V484" s="407"/>
      <c r="W484" s="407"/>
      <c r="X484" s="407"/>
      <c r="Y484" s="407"/>
      <c r="Z484" s="407"/>
      <c r="AA484" s="407"/>
    </row>
    <row r="485" spans="1:27" ht="15" customHeight="1">
      <c r="A485" s="459"/>
      <c r="B485" s="407"/>
      <c r="C485" s="407"/>
      <c r="D485" s="407"/>
      <c r="E485" s="407"/>
      <c r="F485" s="407"/>
      <c r="G485" s="407"/>
      <c r="H485" s="407"/>
      <c r="I485" s="407"/>
      <c r="J485" s="407"/>
      <c r="K485" s="407"/>
      <c r="L485" s="461"/>
      <c r="M485" s="407"/>
      <c r="N485" s="407"/>
      <c r="O485" s="407"/>
      <c r="P485" s="407"/>
      <c r="Q485" s="407"/>
      <c r="R485" s="407"/>
      <c r="S485" s="407"/>
      <c r="T485" s="407"/>
      <c r="U485" s="407"/>
      <c r="V485" s="407"/>
      <c r="W485" s="407"/>
      <c r="X485" s="407"/>
      <c r="Y485" s="407"/>
      <c r="Z485" s="407"/>
      <c r="AA485" s="407"/>
    </row>
    <row r="486" spans="1:27" ht="15" customHeight="1">
      <c r="A486" s="459"/>
      <c r="B486" s="407"/>
      <c r="C486" s="407"/>
      <c r="D486" s="407"/>
      <c r="E486" s="407"/>
      <c r="F486" s="407"/>
      <c r="G486" s="407"/>
      <c r="H486" s="407"/>
      <c r="I486" s="407"/>
      <c r="J486" s="407"/>
      <c r="K486" s="407"/>
      <c r="L486" s="461"/>
      <c r="M486" s="407"/>
      <c r="N486" s="407"/>
      <c r="O486" s="407"/>
      <c r="P486" s="407"/>
      <c r="Q486" s="407"/>
      <c r="R486" s="407"/>
      <c r="S486" s="407"/>
      <c r="T486" s="407"/>
      <c r="U486" s="407"/>
      <c r="V486" s="407"/>
      <c r="W486" s="407"/>
      <c r="X486" s="407"/>
      <c r="Y486" s="407"/>
      <c r="Z486" s="407"/>
      <c r="AA486" s="407"/>
    </row>
    <row r="487" spans="1:27" ht="15" customHeight="1">
      <c r="A487" s="459"/>
      <c r="B487" s="407"/>
      <c r="C487" s="407"/>
      <c r="D487" s="407"/>
      <c r="E487" s="407"/>
      <c r="F487" s="407"/>
      <c r="G487" s="407"/>
      <c r="H487" s="407"/>
      <c r="I487" s="407"/>
      <c r="J487" s="407"/>
      <c r="K487" s="407"/>
      <c r="L487" s="461"/>
      <c r="M487" s="407"/>
      <c r="N487" s="407"/>
      <c r="O487" s="407"/>
      <c r="P487" s="407"/>
      <c r="Q487" s="407"/>
      <c r="R487" s="407"/>
      <c r="S487" s="407"/>
      <c r="T487" s="407"/>
      <c r="U487" s="407"/>
      <c r="V487" s="407"/>
      <c r="W487" s="407"/>
      <c r="X487" s="407"/>
      <c r="Y487" s="407"/>
      <c r="Z487" s="407"/>
      <c r="AA487" s="407"/>
    </row>
    <row r="488" spans="1:27" ht="15" customHeight="1">
      <c r="A488" s="459"/>
      <c r="B488" s="407"/>
      <c r="C488" s="407"/>
      <c r="D488" s="407"/>
      <c r="E488" s="407"/>
      <c r="F488" s="407"/>
      <c r="G488" s="407"/>
      <c r="H488" s="407"/>
      <c r="I488" s="407"/>
      <c r="J488" s="407"/>
      <c r="K488" s="407"/>
      <c r="L488" s="461"/>
      <c r="M488" s="407"/>
      <c r="N488" s="407"/>
      <c r="O488" s="407"/>
      <c r="P488" s="407"/>
      <c r="Q488" s="407"/>
      <c r="R488" s="407"/>
      <c r="S488" s="407"/>
      <c r="T488" s="407"/>
      <c r="U488" s="407"/>
      <c r="V488" s="407"/>
      <c r="W488" s="407"/>
      <c r="X488" s="407"/>
      <c r="Y488" s="407"/>
      <c r="Z488" s="407"/>
      <c r="AA488" s="407"/>
    </row>
    <row r="489" spans="1:27" ht="15" customHeight="1">
      <c r="A489" s="459"/>
      <c r="B489" s="407"/>
      <c r="C489" s="407"/>
      <c r="D489" s="407"/>
      <c r="E489" s="407"/>
      <c r="F489" s="407"/>
      <c r="G489" s="407"/>
      <c r="H489" s="407"/>
      <c r="I489" s="407"/>
      <c r="J489" s="407"/>
      <c r="K489" s="407"/>
      <c r="L489" s="461"/>
      <c r="M489" s="407"/>
      <c r="N489" s="407"/>
      <c r="O489" s="407"/>
      <c r="P489" s="407"/>
      <c r="Q489" s="407"/>
      <c r="R489" s="407"/>
      <c r="S489" s="407"/>
      <c r="T489" s="407"/>
      <c r="U489" s="407"/>
      <c r="V489" s="407"/>
      <c r="W489" s="407"/>
      <c r="X489" s="407"/>
      <c r="Y489" s="407"/>
      <c r="Z489" s="407"/>
      <c r="AA489" s="407"/>
    </row>
    <row r="490" spans="1:27" ht="15" customHeight="1">
      <c r="A490" s="459"/>
      <c r="B490" s="407"/>
      <c r="C490" s="407"/>
      <c r="D490" s="407"/>
      <c r="E490" s="407"/>
      <c r="F490" s="407"/>
      <c r="G490" s="407"/>
      <c r="H490" s="407"/>
      <c r="I490" s="407"/>
      <c r="J490" s="407"/>
      <c r="K490" s="407"/>
      <c r="L490" s="461"/>
      <c r="M490" s="407"/>
      <c r="N490" s="407"/>
      <c r="O490" s="407"/>
      <c r="P490" s="407"/>
      <c r="Q490" s="407"/>
      <c r="R490" s="407"/>
      <c r="S490" s="407"/>
      <c r="T490" s="407"/>
      <c r="U490" s="407"/>
      <c r="V490" s="407"/>
      <c r="W490" s="407"/>
      <c r="X490" s="407"/>
      <c r="Y490" s="407"/>
      <c r="Z490" s="407"/>
      <c r="AA490" s="407"/>
    </row>
    <row r="491" spans="1:27" ht="15" customHeight="1">
      <c r="A491" s="459"/>
      <c r="B491" s="407"/>
      <c r="C491" s="407"/>
      <c r="D491" s="407"/>
      <c r="E491" s="407"/>
      <c r="F491" s="407"/>
      <c r="G491" s="407"/>
      <c r="H491" s="407"/>
      <c r="I491" s="407"/>
      <c r="J491" s="407"/>
      <c r="K491" s="407"/>
      <c r="L491" s="461"/>
      <c r="M491" s="407"/>
      <c r="N491" s="407"/>
      <c r="O491" s="407"/>
      <c r="P491" s="407"/>
      <c r="Q491" s="407"/>
      <c r="R491" s="407"/>
      <c r="S491" s="407"/>
      <c r="T491" s="407"/>
      <c r="U491" s="407"/>
      <c r="V491" s="407"/>
      <c r="W491" s="407"/>
      <c r="X491" s="407"/>
      <c r="Y491" s="407"/>
      <c r="Z491" s="407"/>
      <c r="AA491" s="407"/>
    </row>
    <row r="492" spans="1:27" ht="15" customHeight="1">
      <c r="A492" s="459"/>
      <c r="B492" s="407"/>
      <c r="C492" s="407"/>
      <c r="D492" s="407"/>
      <c r="E492" s="407"/>
      <c r="F492" s="407"/>
      <c r="G492" s="407"/>
      <c r="H492" s="407"/>
      <c r="I492" s="407"/>
      <c r="J492" s="407"/>
      <c r="K492" s="407"/>
      <c r="L492" s="461"/>
      <c r="M492" s="407"/>
      <c r="N492" s="407"/>
      <c r="O492" s="407"/>
      <c r="P492" s="407"/>
      <c r="Q492" s="407"/>
      <c r="R492" s="407"/>
      <c r="S492" s="407"/>
      <c r="T492" s="407"/>
      <c r="U492" s="407"/>
      <c r="V492" s="407"/>
      <c r="W492" s="407"/>
      <c r="X492" s="407"/>
      <c r="Y492" s="407"/>
      <c r="Z492" s="407"/>
      <c r="AA492" s="407"/>
    </row>
    <row r="493" spans="1:27" ht="15" customHeight="1">
      <c r="A493" s="459"/>
      <c r="B493" s="407"/>
      <c r="C493" s="407"/>
      <c r="D493" s="407"/>
      <c r="E493" s="407"/>
      <c r="F493" s="407"/>
      <c r="G493" s="407"/>
      <c r="H493" s="407"/>
      <c r="I493" s="407"/>
      <c r="J493" s="407"/>
      <c r="K493" s="407"/>
      <c r="L493" s="461"/>
      <c r="M493" s="407"/>
      <c r="N493" s="407"/>
      <c r="O493" s="407"/>
      <c r="P493" s="407"/>
      <c r="Q493" s="407"/>
      <c r="R493" s="407"/>
      <c r="S493" s="407"/>
      <c r="T493" s="407"/>
      <c r="U493" s="407"/>
      <c r="V493" s="407"/>
      <c r="W493" s="407"/>
      <c r="X493" s="407"/>
      <c r="Y493" s="407"/>
      <c r="Z493" s="407"/>
      <c r="AA493" s="407"/>
    </row>
    <row r="494" spans="1:27" ht="15" customHeight="1">
      <c r="A494" s="459"/>
      <c r="B494" s="407"/>
      <c r="C494" s="407"/>
      <c r="D494" s="407"/>
      <c r="E494" s="407"/>
      <c r="F494" s="407"/>
      <c r="G494" s="407"/>
      <c r="H494" s="407"/>
      <c r="I494" s="407"/>
      <c r="J494" s="407"/>
      <c r="K494" s="407"/>
      <c r="L494" s="461"/>
      <c r="M494" s="407"/>
      <c r="N494" s="407"/>
      <c r="O494" s="407"/>
      <c r="P494" s="407"/>
      <c r="Q494" s="407"/>
      <c r="R494" s="407"/>
      <c r="S494" s="407"/>
      <c r="T494" s="407"/>
      <c r="U494" s="407"/>
      <c r="V494" s="407"/>
      <c r="W494" s="407"/>
      <c r="X494" s="407"/>
      <c r="Y494" s="407"/>
      <c r="Z494" s="407"/>
      <c r="AA494" s="407"/>
    </row>
    <row r="495" spans="1:27" ht="15" customHeight="1">
      <c r="A495" s="459"/>
      <c r="B495" s="407"/>
      <c r="C495" s="407"/>
      <c r="D495" s="407"/>
      <c r="E495" s="407"/>
      <c r="F495" s="407"/>
      <c r="G495" s="407"/>
      <c r="H495" s="407"/>
      <c r="I495" s="407"/>
      <c r="J495" s="407"/>
      <c r="K495" s="407"/>
      <c r="L495" s="461"/>
      <c r="M495" s="407"/>
      <c r="N495" s="407"/>
      <c r="O495" s="407"/>
      <c r="P495" s="407"/>
      <c r="Q495" s="407"/>
      <c r="R495" s="407"/>
      <c r="S495" s="407"/>
      <c r="T495" s="407"/>
      <c r="U495" s="407"/>
      <c r="V495" s="407"/>
      <c r="W495" s="407"/>
      <c r="X495" s="407"/>
      <c r="Y495" s="407"/>
      <c r="Z495" s="407"/>
      <c r="AA495" s="407"/>
    </row>
    <row r="496" spans="1:27" ht="15" customHeight="1">
      <c r="A496" s="459"/>
      <c r="B496" s="407"/>
      <c r="C496" s="407"/>
      <c r="D496" s="407"/>
      <c r="E496" s="407"/>
      <c r="F496" s="407"/>
      <c r="G496" s="407"/>
      <c r="H496" s="407"/>
      <c r="I496" s="407"/>
      <c r="J496" s="407"/>
      <c r="K496" s="407"/>
      <c r="L496" s="461"/>
      <c r="M496" s="407"/>
      <c r="N496" s="407"/>
      <c r="O496" s="407"/>
      <c r="P496" s="407"/>
      <c r="Q496" s="407"/>
      <c r="R496" s="407"/>
      <c r="S496" s="407"/>
      <c r="T496" s="407"/>
      <c r="U496" s="407"/>
      <c r="V496" s="407"/>
      <c r="W496" s="407"/>
      <c r="X496" s="407"/>
      <c r="Y496" s="407"/>
      <c r="Z496" s="407"/>
      <c r="AA496" s="407"/>
    </row>
    <row r="497" spans="1:27" ht="15" customHeight="1">
      <c r="A497" s="459"/>
      <c r="B497" s="407"/>
      <c r="C497" s="407"/>
      <c r="D497" s="407"/>
      <c r="E497" s="407"/>
      <c r="F497" s="407"/>
      <c r="G497" s="407"/>
      <c r="H497" s="407"/>
      <c r="I497" s="407"/>
      <c r="J497" s="407"/>
      <c r="K497" s="407"/>
      <c r="L497" s="461"/>
      <c r="M497" s="407"/>
      <c r="N497" s="407"/>
      <c r="O497" s="407"/>
      <c r="P497" s="407"/>
      <c r="Q497" s="407"/>
      <c r="R497" s="407"/>
      <c r="S497" s="407"/>
      <c r="T497" s="407"/>
      <c r="U497" s="407"/>
      <c r="V497" s="407"/>
      <c r="W497" s="407"/>
      <c r="X497" s="407"/>
      <c r="Y497" s="407"/>
      <c r="Z497" s="407"/>
      <c r="AA497" s="407"/>
    </row>
    <row r="498" spans="1:27" ht="15" customHeight="1">
      <c r="A498" s="459"/>
      <c r="B498" s="407"/>
      <c r="C498" s="407"/>
      <c r="D498" s="407"/>
      <c r="E498" s="407"/>
      <c r="F498" s="407"/>
      <c r="G498" s="407"/>
      <c r="H498" s="407"/>
      <c r="I498" s="407"/>
      <c r="J498" s="407"/>
      <c r="K498" s="407"/>
      <c r="L498" s="461"/>
      <c r="M498" s="407"/>
      <c r="N498" s="407"/>
      <c r="O498" s="407"/>
      <c r="P498" s="407"/>
      <c r="Q498" s="407"/>
      <c r="R498" s="407"/>
      <c r="S498" s="407"/>
      <c r="T498" s="407"/>
      <c r="U498" s="407"/>
      <c r="V498" s="407"/>
      <c r="W498" s="407"/>
      <c r="X498" s="407"/>
      <c r="Y498" s="407"/>
      <c r="Z498" s="407"/>
      <c r="AA498" s="407"/>
    </row>
    <row r="499" spans="1:27" ht="15" customHeight="1">
      <c r="A499" s="459"/>
      <c r="B499" s="407"/>
      <c r="C499" s="407"/>
      <c r="D499" s="407"/>
      <c r="E499" s="407"/>
      <c r="F499" s="407"/>
      <c r="G499" s="407"/>
      <c r="H499" s="407"/>
      <c r="I499" s="407"/>
      <c r="J499" s="407"/>
      <c r="K499" s="407"/>
      <c r="L499" s="461"/>
      <c r="M499" s="407"/>
      <c r="N499" s="407"/>
      <c r="O499" s="407"/>
      <c r="P499" s="407"/>
      <c r="Q499" s="407"/>
      <c r="R499" s="407"/>
      <c r="S499" s="407"/>
      <c r="T499" s="407"/>
      <c r="U499" s="407"/>
      <c r="V499" s="407"/>
      <c r="W499" s="407"/>
      <c r="X499" s="407"/>
      <c r="Y499" s="407"/>
      <c r="Z499" s="407"/>
      <c r="AA499" s="407"/>
    </row>
    <row r="500" spans="1:27" ht="15" customHeight="1">
      <c r="A500" s="459"/>
      <c r="B500" s="407"/>
      <c r="C500" s="407"/>
      <c r="D500" s="407"/>
      <c r="E500" s="407"/>
      <c r="F500" s="407"/>
      <c r="G500" s="407"/>
      <c r="H500" s="407"/>
      <c r="I500" s="407"/>
      <c r="J500" s="407"/>
      <c r="K500" s="407"/>
      <c r="L500" s="461"/>
      <c r="M500" s="407"/>
      <c r="N500" s="407"/>
      <c r="O500" s="407"/>
      <c r="P500" s="407"/>
      <c r="Q500" s="407"/>
      <c r="R500" s="407"/>
      <c r="S500" s="407"/>
      <c r="T500" s="407"/>
      <c r="U500" s="407"/>
      <c r="V500" s="407"/>
      <c r="W500" s="407"/>
      <c r="X500" s="407"/>
      <c r="Y500" s="407"/>
      <c r="Z500" s="407"/>
      <c r="AA500" s="407"/>
    </row>
    <row r="501" spans="1:27" ht="15" customHeight="1">
      <c r="A501" s="459"/>
      <c r="B501" s="407"/>
      <c r="C501" s="407"/>
      <c r="D501" s="407"/>
      <c r="E501" s="407"/>
      <c r="F501" s="407"/>
      <c r="G501" s="407"/>
      <c r="H501" s="407"/>
      <c r="I501" s="407"/>
      <c r="J501" s="407"/>
      <c r="K501" s="407"/>
      <c r="L501" s="461"/>
      <c r="M501" s="407"/>
      <c r="N501" s="407"/>
      <c r="O501" s="407"/>
      <c r="P501" s="407"/>
      <c r="Q501" s="407"/>
      <c r="R501" s="407"/>
      <c r="S501" s="407"/>
      <c r="T501" s="407"/>
      <c r="U501" s="407"/>
      <c r="V501" s="407"/>
      <c r="W501" s="407"/>
      <c r="X501" s="407"/>
      <c r="Y501" s="407"/>
      <c r="Z501" s="407"/>
      <c r="AA501" s="407"/>
    </row>
    <row r="502" spans="1:27" ht="15" customHeight="1">
      <c r="A502" s="459"/>
      <c r="B502" s="407"/>
      <c r="C502" s="407"/>
      <c r="D502" s="407"/>
      <c r="E502" s="407"/>
      <c r="F502" s="407"/>
      <c r="G502" s="407"/>
      <c r="H502" s="407"/>
      <c r="I502" s="407"/>
      <c r="J502" s="407"/>
      <c r="K502" s="407"/>
      <c r="L502" s="461"/>
      <c r="M502" s="407"/>
      <c r="N502" s="407"/>
      <c r="O502" s="407"/>
      <c r="P502" s="407"/>
      <c r="Q502" s="407"/>
      <c r="R502" s="407"/>
      <c r="S502" s="407"/>
      <c r="T502" s="407"/>
      <c r="U502" s="407"/>
      <c r="V502" s="407"/>
      <c r="W502" s="407"/>
      <c r="X502" s="407"/>
      <c r="Y502" s="407"/>
      <c r="Z502" s="407"/>
      <c r="AA502" s="407"/>
    </row>
    <row r="503" spans="1:27" ht="15" customHeight="1">
      <c r="A503" s="459"/>
      <c r="B503" s="407"/>
      <c r="C503" s="407"/>
      <c r="D503" s="407"/>
      <c r="E503" s="407"/>
      <c r="F503" s="407"/>
      <c r="G503" s="407"/>
      <c r="H503" s="407"/>
      <c r="I503" s="407"/>
      <c r="J503" s="407"/>
      <c r="K503" s="407"/>
      <c r="L503" s="461"/>
      <c r="M503" s="407"/>
      <c r="N503" s="407"/>
      <c r="O503" s="407"/>
      <c r="P503" s="407"/>
      <c r="Q503" s="407"/>
      <c r="R503" s="407"/>
      <c r="S503" s="407"/>
      <c r="T503" s="407"/>
      <c r="U503" s="407"/>
      <c r="V503" s="407"/>
      <c r="W503" s="407"/>
      <c r="X503" s="407"/>
      <c r="Y503" s="407"/>
      <c r="Z503" s="407"/>
      <c r="AA503" s="407"/>
    </row>
    <row r="504" spans="1:27" ht="15" customHeight="1">
      <c r="A504" s="459"/>
      <c r="B504" s="407"/>
      <c r="C504" s="407"/>
      <c r="D504" s="407"/>
      <c r="E504" s="407"/>
      <c r="F504" s="407"/>
      <c r="G504" s="407"/>
      <c r="H504" s="407"/>
      <c r="I504" s="407"/>
      <c r="J504" s="407"/>
      <c r="K504" s="407"/>
      <c r="L504" s="461"/>
      <c r="M504" s="407"/>
      <c r="N504" s="407"/>
      <c r="O504" s="407"/>
      <c r="P504" s="407"/>
      <c r="Q504" s="407"/>
      <c r="R504" s="407"/>
      <c r="S504" s="407"/>
      <c r="T504" s="407"/>
      <c r="U504" s="407"/>
      <c r="V504" s="407"/>
      <c r="W504" s="407"/>
      <c r="X504" s="407"/>
      <c r="Y504" s="407"/>
      <c r="Z504" s="407"/>
      <c r="AA504" s="407"/>
    </row>
    <row r="505" spans="1:27" ht="15" customHeight="1">
      <c r="A505" s="459"/>
      <c r="B505" s="407"/>
      <c r="C505" s="407"/>
      <c r="D505" s="407"/>
      <c r="E505" s="407"/>
      <c r="F505" s="407"/>
      <c r="G505" s="407"/>
      <c r="H505" s="407"/>
      <c r="I505" s="407"/>
      <c r="J505" s="407"/>
      <c r="K505" s="407"/>
      <c r="L505" s="461"/>
      <c r="M505" s="407"/>
      <c r="N505" s="407"/>
      <c r="O505" s="407"/>
      <c r="P505" s="407"/>
      <c r="Q505" s="407"/>
      <c r="R505" s="407"/>
      <c r="S505" s="407"/>
      <c r="T505" s="407"/>
      <c r="U505" s="407"/>
      <c r="V505" s="407"/>
      <c r="W505" s="407"/>
      <c r="X505" s="407"/>
      <c r="Y505" s="407"/>
      <c r="Z505" s="407"/>
      <c r="AA505" s="407"/>
    </row>
    <row r="506" spans="1:27" ht="15" customHeight="1">
      <c r="A506" s="459"/>
      <c r="B506" s="407"/>
      <c r="C506" s="407"/>
      <c r="D506" s="407"/>
      <c r="E506" s="407"/>
      <c r="F506" s="407"/>
      <c r="G506" s="407"/>
      <c r="H506" s="407"/>
      <c r="I506" s="407"/>
      <c r="J506" s="407"/>
      <c r="K506" s="407"/>
      <c r="L506" s="461"/>
      <c r="M506" s="407"/>
      <c r="N506" s="407"/>
      <c r="O506" s="407"/>
      <c r="P506" s="407"/>
      <c r="Q506" s="407"/>
      <c r="R506" s="407"/>
      <c r="S506" s="407"/>
      <c r="T506" s="407"/>
      <c r="U506" s="407"/>
      <c r="V506" s="407"/>
      <c r="W506" s="407"/>
      <c r="X506" s="407"/>
      <c r="Y506" s="407"/>
      <c r="Z506" s="407"/>
      <c r="AA506" s="407"/>
    </row>
    <row r="507" spans="1:27" ht="15" customHeight="1">
      <c r="A507" s="459"/>
      <c r="B507" s="407"/>
      <c r="C507" s="407"/>
      <c r="D507" s="407"/>
      <c r="E507" s="407"/>
      <c r="F507" s="407"/>
      <c r="G507" s="407"/>
      <c r="H507" s="407"/>
      <c r="I507" s="407"/>
      <c r="J507" s="407"/>
      <c r="K507" s="407"/>
      <c r="L507" s="461"/>
      <c r="M507" s="407"/>
      <c r="N507" s="407"/>
      <c r="O507" s="407"/>
      <c r="P507" s="407"/>
      <c r="Q507" s="407"/>
      <c r="R507" s="407"/>
      <c r="S507" s="407"/>
      <c r="T507" s="407"/>
      <c r="U507" s="407"/>
      <c r="V507" s="407"/>
      <c r="W507" s="407"/>
      <c r="X507" s="407"/>
      <c r="Y507" s="407"/>
      <c r="Z507" s="407"/>
      <c r="AA507" s="407"/>
    </row>
    <row r="508" spans="1:27" ht="15" customHeight="1">
      <c r="A508" s="459"/>
      <c r="B508" s="407"/>
      <c r="C508" s="407"/>
      <c r="D508" s="407"/>
      <c r="E508" s="407"/>
      <c r="F508" s="407"/>
      <c r="G508" s="407"/>
      <c r="H508" s="407"/>
      <c r="I508" s="407"/>
      <c r="J508" s="407"/>
      <c r="K508" s="407"/>
      <c r="L508" s="461"/>
      <c r="M508" s="407"/>
      <c r="N508" s="407"/>
      <c r="O508" s="407"/>
      <c r="P508" s="407"/>
      <c r="Q508" s="407"/>
      <c r="R508" s="407"/>
      <c r="S508" s="407"/>
      <c r="T508" s="407"/>
      <c r="U508" s="407"/>
      <c r="V508" s="407"/>
      <c r="W508" s="407"/>
      <c r="X508" s="407"/>
      <c r="Y508" s="407"/>
      <c r="Z508" s="407"/>
      <c r="AA508" s="407"/>
    </row>
    <row r="509" spans="1:27" ht="15" customHeight="1">
      <c r="A509" s="459"/>
      <c r="B509" s="407"/>
      <c r="C509" s="407"/>
      <c r="D509" s="407"/>
      <c r="E509" s="407"/>
      <c r="F509" s="407"/>
      <c r="G509" s="407"/>
      <c r="H509" s="407"/>
      <c r="I509" s="407"/>
      <c r="J509" s="407"/>
      <c r="K509" s="407"/>
      <c r="L509" s="461"/>
      <c r="M509" s="407"/>
      <c r="N509" s="407"/>
      <c r="O509" s="407"/>
      <c r="P509" s="407"/>
      <c r="Q509" s="407"/>
      <c r="R509" s="407"/>
      <c r="S509" s="407"/>
      <c r="T509" s="407"/>
      <c r="U509" s="407"/>
      <c r="V509" s="407"/>
      <c r="W509" s="407"/>
      <c r="X509" s="407"/>
      <c r="Y509" s="407"/>
      <c r="Z509" s="407"/>
      <c r="AA509" s="407"/>
    </row>
    <row r="510" spans="1:27" ht="15" customHeight="1">
      <c r="A510" s="459"/>
      <c r="B510" s="407"/>
      <c r="C510" s="407"/>
      <c r="D510" s="407"/>
      <c r="E510" s="407"/>
      <c r="F510" s="407"/>
      <c r="G510" s="407"/>
      <c r="H510" s="407"/>
      <c r="I510" s="407"/>
      <c r="J510" s="407"/>
      <c r="K510" s="407"/>
      <c r="L510" s="461"/>
      <c r="M510" s="407"/>
      <c r="N510" s="407"/>
      <c r="O510" s="407"/>
      <c r="P510" s="407"/>
      <c r="Q510" s="407"/>
      <c r="R510" s="407"/>
      <c r="S510" s="407"/>
      <c r="T510" s="407"/>
      <c r="U510" s="407"/>
      <c r="V510" s="407"/>
      <c r="W510" s="407"/>
      <c r="X510" s="407"/>
      <c r="Y510" s="407"/>
      <c r="Z510" s="407"/>
      <c r="AA510" s="407"/>
    </row>
    <row r="511" spans="1:27" ht="15" customHeight="1">
      <c r="A511" s="459"/>
      <c r="B511" s="407"/>
      <c r="C511" s="407"/>
      <c r="D511" s="407"/>
      <c r="E511" s="407"/>
      <c r="F511" s="407"/>
      <c r="G511" s="407"/>
      <c r="H511" s="407"/>
      <c r="I511" s="407"/>
      <c r="J511" s="407"/>
      <c r="K511" s="407"/>
      <c r="L511" s="461"/>
      <c r="M511" s="407"/>
      <c r="N511" s="407"/>
      <c r="O511" s="407"/>
      <c r="P511" s="407"/>
      <c r="Q511" s="407"/>
      <c r="R511" s="407"/>
      <c r="S511" s="407"/>
      <c r="T511" s="407"/>
      <c r="U511" s="407"/>
      <c r="V511" s="407"/>
      <c r="W511" s="407"/>
      <c r="X511" s="407"/>
      <c r="Y511" s="407"/>
      <c r="Z511" s="407"/>
      <c r="AA511" s="407"/>
    </row>
    <row r="512" spans="1:27" ht="15" customHeight="1">
      <c r="A512" s="459"/>
      <c r="B512" s="407"/>
      <c r="C512" s="407"/>
      <c r="D512" s="407"/>
      <c r="E512" s="407"/>
      <c r="F512" s="407"/>
      <c r="G512" s="407"/>
      <c r="H512" s="407"/>
      <c r="I512" s="407"/>
      <c r="J512" s="407"/>
      <c r="K512" s="407"/>
      <c r="L512" s="461"/>
      <c r="M512" s="407"/>
      <c r="N512" s="407"/>
      <c r="O512" s="407"/>
      <c r="P512" s="407"/>
      <c r="Q512" s="407"/>
      <c r="R512" s="407"/>
      <c r="S512" s="407"/>
      <c r="T512" s="407"/>
      <c r="U512" s="407"/>
      <c r="V512" s="407"/>
      <c r="W512" s="407"/>
      <c r="X512" s="407"/>
      <c r="Y512" s="407"/>
      <c r="Z512" s="407"/>
      <c r="AA512" s="407"/>
    </row>
    <row r="513" spans="1:27" ht="15" customHeight="1">
      <c r="A513" s="459"/>
      <c r="B513" s="407"/>
      <c r="C513" s="407"/>
      <c r="D513" s="407"/>
      <c r="E513" s="407"/>
      <c r="F513" s="407"/>
      <c r="G513" s="407"/>
      <c r="H513" s="407"/>
      <c r="I513" s="407"/>
      <c r="J513" s="407"/>
      <c r="K513" s="407"/>
      <c r="L513" s="461"/>
      <c r="M513" s="407"/>
      <c r="N513" s="407"/>
      <c r="O513" s="407"/>
      <c r="P513" s="407"/>
      <c r="Q513" s="407"/>
      <c r="R513" s="407"/>
      <c r="S513" s="407"/>
      <c r="T513" s="407"/>
      <c r="U513" s="407"/>
      <c r="V513" s="407"/>
      <c r="W513" s="407"/>
      <c r="X513" s="407"/>
      <c r="Y513" s="407"/>
      <c r="Z513" s="407"/>
      <c r="AA513" s="407"/>
    </row>
    <row r="514" spans="1:27" ht="15" customHeight="1">
      <c r="A514" s="459"/>
      <c r="B514" s="407"/>
      <c r="C514" s="407"/>
      <c r="D514" s="407"/>
      <c r="E514" s="407"/>
      <c r="F514" s="407"/>
      <c r="G514" s="407"/>
      <c r="H514" s="407"/>
      <c r="I514" s="407"/>
      <c r="J514" s="407"/>
      <c r="K514" s="407"/>
      <c r="L514" s="461"/>
      <c r="M514" s="407"/>
      <c r="N514" s="407"/>
      <c r="O514" s="407"/>
      <c r="P514" s="407"/>
      <c r="Q514" s="407"/>
      <c r="R514" s="407"/>
      <c r="S514" s="407"/>
      <c r="T514" s="407"/>
      <c r="U514" s="407"/>
      <c r="V514" s="407"/>
      <c r="W514" s="407"/>
      <c r="X514" s="407"/>
      <c r="Y514" s="407"/>
      <c r="Z514" s="407"/>
      <c r="AA514" s="407"/>
    </row>
    <row r="515" spans="1:27" ht="15" customHeight="1">
      <c r="A515" s="459"/>
      <c r="B515" s="407"/>
      <c r="C515" s="407"/>
      <c r="D515" s="407"/>
      <c r="E515" s="407"/>
      <c r="F515" s="407"/>
      <c r="G515" s="407"/>
      <c r="H515" s="407"/>
      <c r="I515" s="407"/>
      <c r="J515" s="407"/>
      <c r="K515" s="407"/>
      <c r="L515" s="461"/>
      <c r="M515" s="407"/>
      <c r="N515" s="407"/>
      <c r="O515" s="407"/>
      <c r="P515" s="407"/>
      <c r="Q515" s="407"/>
      <c r="R515" s="407"/>
      <c r="S515" s="407"/>
      <c r="T515" s="407"/>
      <c r="U515" s="407"/>
      <c r="V515" s="407"/>
      <c r="W515" s="407"/>
      <c r="X515" s="407"/>
      <c r="Y515" s="407"/>
      <c r="Z515" s="407"/>
      <c r="AA515" s="407"/>
    </row>
    <row r="516" spans="1:27" ht="15" customHeight="1">
      <c r="A516" s="459"/>
      <c r="B516" s="407"/>
      <c r="C516" s="407"/>
      <c r="D516" s="407"/>
      <c r="E516" s="407"/>
      <c r="F516" s="407"/>
      <c r="G516" s="407"/>
      <c r="H516" s="407"/>
      <c r="I516" s="407"/>
      <c r="J516" s="407"/>
      <c r="K516" s="407"/>
      <c r="L516" s="461"/>
      <c r="M516" s="407"/>
      <c r="N516" s="407"/>
      <c r="O516" s="407"/>
      <c r="P516" s="407"/>
      <c r="Q516" s="407"/>
      <c r="R516" s="407"/>
      <c r="S516" s="407"/>
      <c r="T516" s="407"/>
      <c r="U516" s="407"/>
      <c r="V516" s="407"/>
      <c r="W516" s="407"/>
      <c r="X516" s="407"/>
      <c r="Y516" s="407"/>
      <c r="Z516" s="407"/>
      <c r="AA516" s="407"/>
    </row>
    <row r="517" spans="1:27" ht="15" customHeight="1">
      <c r="A517" s="459"/>
      <c r="B517" s="407"/>
      <c r="C517" s="407"/>
      <c r="D517" s="407"/>
      <c r="E517" s="407"/>
      <c r="F517" s="407"/>
      <c r="G517" s="407"/>
      <c r="H517" s="407"/>
      <c r="I517" s="407"/>
      <c r="J517" s="407"/>
      <c r="K517" s="407"/>
      <c r="L517" s="461"/>
      <c r="M517" s="407"/>
      <c r="N517" s="407"/>
      <c r="O517" s="407"/>
      <c r="P517" s="407"/>
      <c r="Q517" s="407"/>
      <c r="R517" s="407"/>
      <c r="S517" s="407"/>
      <c r="T517" s="407"/>
      <c r="U517" s="407"/>
      <c r="V517" s="407"/>
      <c r="W517" s="407"/>
      <c r="X517" s="407"/>
      <c r="Y517" s="407"/>
      <c r="Z517" s="407"/>
      <c r="AA517" s="407"/>
    </row>
    <row r="518" spans="1:27" ht="15" customHeight="1">
      <c r="A518" s="459"/>
      <c r="B518" s="407"/>
      <c r="C518" s="407"/>
      <c r="D518" s="407"/>
      <c r="E518" s="407"/>
      <c r="F518" s="407"/>
      <c r="G518" s="407"/>
      <c r="H518" s="407"/>
      <c r="I518" s="407"/>
      <c r="J518" s="407"/>
      <c r="K518" s="407"/>
      <c r="L518" s="461"/>
      <c r="M518" s="407"/>
      <c r="N518" s="407"/>
      <c r="O518" s="407"/>
      <c r="P518" s="407"/>
      <c r="Q518" s="407"/>
      <c r="R518" s="407"/>
      <c r="S518" s="407"/>
      <c r="T518" s="407"/>
      <c r="U518" s="407"/>
      <c r="V518" s="407"/>
      <c r="W518" s="407"/>
      <c r="X518" s="407"/>
      <c r="Y518" s="407"/>
      <c r="Z518" s="407"/>
      <c r="AA518" s="407"/>
    </row>
    <row r="519" spans="1:27" ht="15" customHeight="1">
      <c r="A519" s="459"/>
      <c r="B519" s="407"/>
      <c r="C519" s="407"/>
      <c r="D519" s="407"/>
      <c r="E519" s="407"/>
      <c r="F519" s="407"/>
      <c r="G519" s="407"/>
      <c r="H519" s="407"/>
      <c r="I519" s="407"/>
      <c r="J519" s="407"/>
      <c r="K519" s="407"/>
      <c r="L519" s="461"/>
      <c r="M519" s="407"/>
      <c r="N519" s="407"/>
      <c r="O519" s="407"/>
      <c r="P519" s="407"/>
      <c r="Q519" s="407"/>
      <c r="R519" s="407"/>
      <c r="S519" s="407"/>
      <c r="T519" s="407"/>
      <c r="U519" s="407"/>
      <c r="V519" s="407"/>
      <c r="W519" s="407"/>
      <c r="X519" s="407"/>
      <c r="Y519" s="407"/>
      <c r="Z519" s="407"/>
      <c r="AA519" s="407"/>
    </row>
    <row r="520" spans="1:27" ht="15" customHeight="1">
      <c r="A520" s="459"/>
      <c r="B520" s="407"/>
      <c r="C520" s="407"/>
      <c r="D520" s="407"/>
      <c r="E520" s="407"/>
      <c r="F520" s="407"/>
      <c r="G520" s="407"/>
      <c r="H520" s="407"/>
      <c r="I520" s="407"/>
      <c r="J520" s="407"/>
      <c r="K520" s="407"/>
      <c r="L520" s="461"/>
      <c r="M520" s="407"/>
      <c r="N520" s="407"/>
      <c r="O520" s="407"/>
      <c r="P520" s="407"/>
      <c r="Q520" s="407"/>
      <c r="R520" s="407"/>
      <c r="S520" s="407"/>
      <c r="T520" s="407"/>
      <c r="U520" s="407"/>
      <c r="V520" s="407"/>
      <c r="W520" s="407"/>
      <c r="X520" s="407"/>
      <c r="Y520" s="407"/>
      <c r="Z520" s="407"/>
      <c r="AA520" s="407"/>
    </row>
    <row r="521" spans="1:27" ht="15" customHeight="1">
      <c r="A521" s="459"/>
      <c r="B521" s="407"/>
      <c r="C521" s="407"/>
      <c r="D521" s="407"/>
      <c r="E521" s="407"/>
      <c r="F521" s="407"/>
      <c r="G521" s="407"/>
      <c r="H521" s="407"/>
      <c r="I521" s="407"/>
      <c r="J521" s="407"/>
      <c r="K521" s="407"/>
      <c r="L521" s="461"/>
      <c r="M521" s="407"/>
      <c r="N521" s="407"/>
      <c r="O521" s="407"/>
      <c r="P521" s="407"/>
      <c r="Q521" s="407"/>
      <c r="R521" s="407"/>
      <c r="S521" s="407"/>
      <c r="T521" s="407"/>
      <c r="U521" s="407"/>
      <c r="V521" s="407"/>
      <c r="W521" s="407"/>
      <c r="X521" s="407"/>
      <c r="Y521" s="407"/>
      <c r="Z521" s="407"/>
      <c r="AA521" s="407"/>
    </row>
    <row r="522" spans="1:27" ht="15" customHeight="1">
      <c r="A522" s="459"/>
      <c r="B522" s="407"/>
      <c r="C522" s="407"/>
      <c r="D522" s="407"/>
      <c r="E522" s="407"/>
      <c r="F522" s="407"/>
      <c r="G522" s="407"/>
      <c r="H522" s="407"/>
      <c r="I522" s="407"/>
      <c r="J522" s="407"/>
      <c r="K522" s="407"/>
      <c r="L522" s="461"/>
      <c r="M522" s="407"/>
      <c r="N522" s="407"/>
      <c r="O522" s="407"/>
      <c r="P522" s="407"/>
      <c r="Q522" s="407"/>
      <c r="R522" s="407"/>
      <c r="S522" s="407"/>
      <c r="T522" s="407"/>
      <c r="U522" s="407"/>
      <c r="V522" s="407"/>
      <c r="W522" s="407"/>
      <c r="X522" s="407"/>
      <c r="Y522" s="407"/>
      <c r="Z522" s="407"/>
      <c r="AA522" s="407"/>
    </row>
    <row r="523" spans="1:27" ht="15" customHeight="1">
      <c r="A523" s="459"/>
      <c r="B523" s="407"/>
      <c r="C523" s="407"/>
      <c r="D523" s="407"/>
      <c r="E523" s="407"/>
      <c r="F523" s="407"/>
      <c r="G523" s="407"/>
      <c r="H523" s="407"/>
      <c r="I523" s="407"/>
      <c r="J523" s="407"/>
      <c r="K523" s="407"/>
      <c r="L523" s="461"/>
      <c r="M523" s="407"/>
      <c r="N523" s="407"/>
      <c r="O523" s="407"/>
      <c r="P523" s="407"/>
      <c r="Q523" s="407"/>
      <c r="R523" s="407"/>
      <c r="S523" s="407"/>
      <c r="T523" s="407"/>
      <c r="U523" s="407"/>
      <c r="V523" s="407"/>
      <c r="W523" s="407"/>
      <c r="X523" s="407"/>
      <c r="Y523" s="407"/>
      <c r="Z523" s="407"/>
      <c r="AA523" s="407"/>
    </row>
    <row r="524" spans="1:27" ht="15" customHeight="1">
      <c r="A524" s="459"/>
      <c r="B524" s="407"/>
      <c r="C524" s="407"/>
      <c r="D524" s="407"/>
      <c r="E524" s="407"/>
      <c r="F524" s="407"/>
      <c r="G524" s="407"/>
      <c r="H524" s="407"/>
      <c r="I524" s="407"/>
      <c r="J524" s="407"/>
      <c r="K524" s="407"/>
      <c r="L524" s="461"/>
      <c r="M524" s="407"/>
      <c r="N524" s="407"/>
      <c r="O524" s="407"/>
      <c r="P524" s="407"/>
      <c r="Q524" s="407"/>
      <c r="R524" s="407"/>
      <c r="S524" s="407"/>
      <c r="T524" s="407"/>
      <c r="U524" s="407"/>
      <c r="V524" s="407"/>
      <c r="W524" s="407"/>
      <c r="X524" s="407"/>
      <c r="Y524" s="407"/>
      <c r="Z524" s="407"/>
      <c r="AA524" s="407"/>
    </row>
    <row r="525" spans="1:27" ht="15" customHeight="1">
      <c r="A525" s="459"/>
      <c r="B525" s="407"/>
      <c r="C525" s="407"/>
      <c r="D525" s="407"/>
      <c r="E525" s="407"/>
      <c r="F525" s="407"/>
      <c r="G525" s="407"/>
      <c r="H525" s="407"/>
      <c r="I525" s="407"/>
      <c r="J525" s="407"/>
      <c r="K525" s="407"/>
      <c r="L525" s="461"/>
      <c r="M525" s="407"/>
      <c r="N525" s="407"/>
      <c r="O525" s="407"/>
      <c r="P525" s="407"/>
      <c r="Q525" s="407"/>
      <c r="R525" s="407"/>
      <c r="S525" s="407"/>
      <c r="T525" s="407"/>
      <c r="U525" s="407"/>
      <c r="V525" s="407"/>
      <c r="W525" s="407"/>
      <c r="X525" s="407"/>
      <c r="Y525" s="407"/>
      <c r="Z525" s="407"/>
      <c r="AA525" s="407"/>
    </row>
    <row r="526" spans="1:27" ht="15" customHeight="1">
      <c r="A526" s="459"/>
      <c r="B526" s="407"/>
      <c r="C526" s="407"/>
      <c r="D526" s="407"/>
      <c r="E526" s="407"/>
      <c r="F526" s="407"/>
      <c r="G526" s="407"/>
      <c r="H526" s="407"/>
      <c r="I526" s="407"/>
      <c r="J526" s="407"/>
      <c r="K526" s="407"/>
      <c r="L526" s="461"/>
      <c r="M526" s="407"/>
      <c r="N526" s="407"/>
      <c r="O526" s="407"/>
      <c r="P526" s="407"/>
      <c r="Q526" s="407"/>
      <c r="R526" s="407"/>
      <c r="S526" s="407"/>
      <c r="T526" s="407"/>
      <c r="U526" s="407"/>
      <c r="V526" s="407"/>
      <c r="W526" s="407"/>
      <c r="X526" s="407"/>
      <c r="Y526" s="407"/>
      <c r="Z526" s="407"/>
      <c r="AA526" s="407"/>
    </row>
    <row r="527" spans="1:27" ht="15" customHeight="1">
      <c r="A527" s="459"/>
      <c r="B527" s="407"/>
      <c r="C527" s="407"/>
      <c r="D527" s="407"/>
      <c r="E527" s="407"/>
      <c r="F527" s="407"/>
      <c r="G527" s="407"/>
      <c r="H527" s="407"/>
      <c r="I527" s="407"/>
      <c r="J527" s="407"/>
      <c r="K527" s="407"/>
      <c r="L527" s="461"/>
      <c r="M527" s="407"/>
      <c r="N527" s="407"/>
      <c r="O527" s="407"/>
      <c r="P527" s="407"/>
      <c r="Q527" s="407"/>
      <c r="R527" s="407"/>
      <c r="S527" s="407"/>
      <c r="T527" s="407"/>
      <c r="U527" s="407"/>
      <c r="V527" s="407"/>
      <c r="W527" s="407"/>
      <c r="X527" s="407"/>
      <c r="Y527" s="407"/>
      <c r="Z527" s="407"/>
      <c r="AA527" s="407"/>
    </row>
    <row r="528" spans="1:27" ht="15" customHeight="1">
      <c r="A528" s="459"/>
      <c r="B528" s="407"/>
      <c r="C528" s="407"/>
      <c r="D528" s="407"/>
      <c r="E528" s="407"/>
      <c r="F528" s="407"/>
      <c r="G528" s="407"/>
      <c r="H528" s="407"/>
      <c r="I528" s="407"/>
      <c r="J528" s="407"/>
      <c r="K528" s="407"/>
      <c r="L528" s="461"/>
      <c r="M528" s="407"/>
      <c r="N528" s="407"/>
      <c r="O528" s="407"/>
      <c r="P528" s="407"/>
      <c r="Q528" s="407"/>
      <c r="R528" s="407"/>
      <c r="S528" s="407"/>
      <c r="T528" s="407"/>
      <c r="U528" s="407"/>
      <c r="V528" s="407"/>
      <c r="W528" s="407"/>
      <c r="X528" s="407"/>
      <c r="Y528" s="407"/>
      <c r="Z528" s="407"/>
      <c r="AA528" s="407"/>
    </row>
    <row r="529" spans="1:27" ht="15" customHeight="1">
      <c r="A529" s="459"/>
      <c r="B529" s="407"/>
      <c r="C529" s="407"/>
      <c r="D529" s="407"/>
      <c r="E529" s="407"/>
      <c r="F529" s="407"/>
      <c r="G529" s="407"/>
      <c r="H529" s="407"/>
      <c r="I529" s="407"/>
      <c r="J529" s="407"/>
      <c r="K529" s="407"/>
      <c r="L529" s="461"/>
      <c r="M529" s="407"/>
      <c r="N529" s="407"/>
      <c r="O529" s="407"/>
      <c r="P529" s="407"/>
      <c r="Q529" s="407"/>
      <c r="R529" s="407"/>
      <c r="S529" s="407"/>
      <c r="T529" s="407"/>
      <c r="U529" s="407"/>
      <c r="V529" s="407"/>
      <c r="W529" s="407"/>
      <c r="X529" s="407"/>
      <c r="Y529" s="407"/>
      <c r="Z529" s="407"/>
      <c r="AA529" s="407"/>
    </row>
    <row r="530" spans="1:27" ht="15" customHeight="1">
      <c r="A530" s="459"/>
      <c r="B530" s="407"/>
      <c r="C530" s="407"/>
      <c r="D530" s="407"/>
      <c r="E530" s="407"/>
      <c r="F530" s="407"/>
      <c r="G530" s="407"/>
      <c r="H530" s="407"/>
      <c r="I530" s="407"/>
      <c r="J530" s="407"/>
      <c r="K530" s="407"/>
      <c r="L530" s="461"/>
      <c r="M530" s="407"/>
      <c r="N530" s="407"/>
      <c r="O530" s="407"/>
      <c r="P530" s="407"/>
      <c r="Q530" s="407"/>
      <c r="R530" s="407"/>
      <c r="S530" s="407"/>
      <c r="T530" s="407"/>
      <c r="U530" s="407"/>
      <c r="V530" s="407"/>
      <c r="W530" s="407"/>
      <c r="X530" s="407"/>
      <c r="Y530" s="407"/>
      <c r="Z530" s="407"/>
      <c r="AA530" s="407"/>
    </row>
    <row r="531" spans="1:27" ht="15" customHeight="1">
      <c r="A531" s="459"/>
      <c r="B531" s="407"/>
      <c r="C531" s="407"/>
      <c r="D531" s="407"/>
      <c r="E531" s="407"/>
      <c r="F531" s="407"/>
      <c r="G531" s="407"/>
      <c r="H531" s="407"/>
      <c r="I531" s="407"/>
      <c r="J531" s="407"/>
      <c r="K531" s="407"/>
      <c r="L531" s="461"/>
      <c r="M531" s="407"/>
      <c r="N531" s="407"/>
      <c r="O531" s="407"/>
      <c r="P531" s="407"/>
      <c r="Q531" s="407"/>
      <c r="R531" s="407"/>
      <c r="S531" s="407"/>
      <c r="T531" s="407"/>
      <c r="U531" s="407"/>
      <c r="V531" s="407"/>
      <c r="W531" s="407"/>
      <c r="X531" s="407"/>
      <c r="Y531" s="407"/>
      <c r="Z531" s="407"/>
      <c r="AA531" s="407"/>
    </row>
    <row r="532" spans="1:27" ht="15" customHeight="1">
      <c r="A532" s="459"/>
      <c r="B532" s="407"/>
      <c r="C532" s="407"/>
      <c r="D532" s="407"/>
      <c r="E532" s="407"/>
      <c r="F532" s="407"/>
      <c r="G532" s="407"/>
      <c r="H532" s="407"/>
      <c r="I532" s="407"/>
      <c r="J532" s="407"/>
      <c r="K532" s="407"/>
      <c r="L532" s="461"/>
      <c r="M532" s="407"/>
      <c r="N532" s="407"/>
      <c r="O532" s="407"/>
      <c r="P532" s="407"/>
      <c r="Q532" s="407"/>
      <c r="R532" s="407"/>
      <c r="S532" s="407"/>
      <c r="T532" s="407"/>
      <c r="U532" s="407"/>
      <c r="V532" s="407"/>
      <c r="W532" s="407"/>
      <c r="X532" s="407"/>
      <c r="Y532" s="407"/>
      <c r="Z532" s="407"/>
      <c r="AA532" s="407"/>
    </row>
    <row r="533" spans="1:27" ht="15" customHeight="1">
      <c r="A533" s="459"/>
      <c r="B533" s="407"/>
      <c r="C533" s="407"/>
      <c r="D533" s="407"/>
      <c r="E533" s="407"/>
      <c r="F533" s="407"/>
      <c r="G533" s="407"/>
      <c r="H533" s="407"/>
      <c r="I533" s="407"/>
      <c r="J533" s="407"/>
      <c r="K533" s="407"/>
      <c r="L533" s="461"/>
      <c r="M533" s="407"/>
      <c r="N533" s="407"/>
      <c r="O533" s="407"/>
      <c r="P533" s="407"/>
      <c r="Q533" s="407"/>
      <c r="R533" s="407"/>
      <c r="S533" s="407"/>
      <c r="T533" s="407"/>
      <c r="U533" s="407"/>
      <c r="V533" s="407"/>
      <c r="W533" s="407"/>
      <c r="X533" s="407"/>
      <c r="Y533" s="407"/>
      <c r="Z533" s="407"/>
      <c r="AA533" s="407"/>
    </row>
    <row r="534" spans="1:27" ht="15" customHeight="1">
      <c r="A534" s="459"/>
      <c r="B534" s="407"/>
      <c r="C534" s="407"/>
      <c r="D534" s="407"/>
      <c r="E534" s="407"/>
      <c r="F534" s="407"/>
      <c r="G534" s="407"/>
      <c r="H534" s="407"/>
      <c r="I534" s="407"/>
      <c r="J534" s="407"/>
      <c r="K534" s="407"/>
      <c r="L534" s="461"/>
      <c r="M534" s="407"/>
      <c r="N534" s="407"/>
      <c r="O534" s="407"/>
      <c r="P534" s="407"/>
      <c r="Q534" s="407"/>
      <c r="R534" s="407"/>
      <c r="S534" s="407"/>
      <c r="T534" s="407"/>
      <c r="U534" s="407"/>
      <c r="V534" s="407"/>
      <c r="W534" s="407"/>
      <c r="X534" s="407"/>
      <c r="Y534" s="407"/>
      <c r="Z534" s="407"/>
      <c r="AA534" s="407"/>
    </row>
    <row r="535" spans="1:27" ht="15" customHeight="1">
      <c r="A535" s="459"/>
      <c r="B535" s="407"/>
      <c r="C535" s="407"/>
      <c r="D535" s="407"/>
      <c r="E535" s="407"/>
      <c r="F535" s="407"/>
      <c r="G535" s="407"/>
      <c r="H535" s="407"/>
      <c r="I535" s="407"/>
      <c r="J535" s="407"/>
      <c r="K535" s="407"/>
      <c r="L535" s="461"/>
      <c r="M535" s="407"/>
      <c r="N535" s="407"/>
      <c r="O535" s="407"/>
      <c r="P535" s="407"/>
      <c r="Q535" s="407"/>
      <c r="R535" s="407"/>
      <c r="S535" s="407"/>
      <c r="T535" s="407"/>
      <c r="U535" s="407"/>
      <c r="V535" s="407"/>
      <c r="W535" s="407"/>
      <c r="X535" s="407"/>
      <c r="Y535" s="407"/>
      <c r="Z535" s="407"/>
      <c r="AA535" s="407"/>
    </row>
    <row r="536" spans="1:27" ht="15" customHeight="1">
      <c r="A536" s="459"/>
      <c r="B536" s="407"/>
      <c r="C536" s="407"/>
      <c r="D536" s="407"/>
      <c r="E536" s="407"/>
      <c r="F536" s="407"/>
      <c r="G536" s="407"/>
      <c r="H536" s="407"/>
      <c r="I536" s="407"/>
      <c r="J536" s="407"/>
      <c r="K536" s="407"/>
      <c r="L536" s="461"/>
      <c r="M536" s="407"/>
      <c r="N536" s="407"/>
      <c r="O536" s="407"/>
      <c r="P536" s="407"/>
      <c r="Q536" s="407"/>
      <c r="R536" s="407"/>
      <c r="S536" s="407"/>
      <c r="T536" s="407"/>
      <c r="U536" s="407"/>
      <c r="V536" s="407"/>
      <c r="W536" s="407"/>
      <c r="X536" s="407"/>
      <c r="Y536" s="407"/>
      <c r="Z536" s="407"/>
      <c r="AA536" s="407"/>
    </row>
    <row r="537" spans="1:27" ht="15" customHeight="1">
      <c r="A537" s="459"/>
      <c r="B537" s="407"/>
      <c r="C537" s="407"/>
      <c r="D537" s="407"/>
      <c r="E537" s="407"/>
      <c r="F537" s="407"/>
      <c r="G537" s="407"/>
      <c r="H537" s="407"/>
      <c r="I537" s="407"/>
      <c r="J537" s="407"/>
      <c r="K537" s="407"/>
      <c r="L537" s="461"/>
      <c r="M537" s="407"/>
      <c r="N537" s="407"/>
      <c r="O537" s="407"/>
      <c r="P537" s="407"/>
      <c r="Q537" s="407"/>
      <c r="R537" s="407"/>
      <c r="S537" s="407"/>
      <c r="T537" s="407"/>
      <c r="U537" s="407"/>
      <c r="V537" s="407"/>
      <c r="W537" s="407"/>
      <c r="X537" s="407"/>
      <c r="Y537" s="407"/>
      <c r="Z537" s="407"/>
      <c r="AA537" s="407"/>
    </row>
    <row r="538" spans="1:27" ht="15" customHeight="1">
      <c r="A538" s="459"/>
      <c r="B538" s="407"/>
      <c r="C538" s="407"/>
      <c r="D538" s="407"/>
      <c r="E538" s="407"/>
      <c r="F538" s="407"/>
      <c r="G538" s="407"/>
      <c r="H538" s="407"/>
      <c r="I538" s="407"/>
      <c r="J538" s="407"/>
      <c r="K538" s="407"/>
      <c r="L538" s="461"/>
      <c r="M538" s="407"/>
      <c r="N538" s="407"/>
      <c r="O538" s="407"/>
      <c r="P538" s="407"/>
      <c r="Q538" s="407"/>
      <c r="R538" s="407"/>
      <c r="S538" s="407"/>
      <c r="T538" s="407"/>
      <c r="U538" s="407"/>
      <c r="V538" s="407"/>
      <c r="W538" s="407"/>
      <c r="X538" s="407"/>
      <c r="Y538" s="407"/>
      <c r="Z538" s="407"/>
      <c r="AA538" s="407"/>
    </row>
    <row r="539" spans="1:27" ht="15" customHeight="1">
      <c r="A539" s="459"/>
      <c r="B539" s="407"/>
      <c r="C539" s="407"/>
      <c r="D539" s="407"/>
      <c r="E539" s="407"/>
      <c r="F539" s="407"/>
      <c r="G539" s="407"/>
      <c r="H539" s="407"/>
      <c r="I539" s="407"/>
      <c r="J539" s="407"/>
      <c r="K539" s="407"/>
      <c r="L539" s="461"/>
      <c r="M539" s="407"/>
      <c r="N539" s="407"/>
      <c r="O539" s="407"/>
      <c r="P539" s="407"/>
      <c r="Q539" s="407"/>
      <c r="R539" s="407"/>
      <c r="S539" s="407"/>
      <c r="T539" s="407"/>
      <c r="U539" s="407"/>
      <c r="V539" s="407"/>
      <c r="W539" s="407"/>
      <c r="X539" s="407"/>
      <c r="Y539" s="407"/>
      <c r="Z539" s="407"/>
      <c r="AA539" s="407"/>
    </row>
    <row r="540" spans="1:27" ht="15" customHeight="1">
      <c r="A540" s="459"/>
      <c r="B540" s="407"/>
      <c r="C540" s="407"/>
      <c r="D540" s="407"/>
      <c r="E540" s="407"/>
      <c r="F540" s="407"/>
      <c r="G540" s="407"/>
      <c r="H540" s="407"/>
      <c r="I540" s="407"/>
      <c r="J540" s="407"/>
      <c r="K540" s="407"/>
      <c r="L540" s="461"/>
      <c r="M540" s="407"/>
      <c r="N540" s="407"/>
      <c r="O540" s="407"/>
      <c r="P540" s="407"/>
      <c r="Q540" s="407"/>
      <c r="R540" s="407"/>
      <c r="S540" s="407"/>
      <c r="T540" s="407"/>
      <c r="U540" s="407"/>
      <c r="V540" s="407"/>
      <c r="W540" s="407"/>
      <c r="X540" s="407"/>
      <c r="Y540" s="407"/>
      <c r="Z540" s="407"/>
      <c r="AA540" s="407"/>
    </row>
    <row r="541" spans="1:27" ht="15" customHeight="1">
      <c r="A541" s="459"/>
      <c r="B541" s="407"/>
      <c r="C541" s="407"/>
      <c r="D541" s="407"/>
      <c r="E541" s="407"/>
      <c r="F541" s="407"/>
      <c r="G541" s="407"/>
      <c r="H541" s="407"/>
      <c r="I541" s="407"/>
      <c r="J541" s="407"/>
      <c r="K541" s="407"/>
      <c r="L541" s="461"/>
      <c r="M541" s="407"/>
      <c r="N541" s="407"/>
      <c r="O541" s="407"/>
      <c r="P541" s="407"/>
      <c r="Q541" s="407"/>
      <c r="R541" s="407"/>
      <c r="S541" s="407"/>
      <c r="T541" s="407"/>
      <c r="U541" s="407"/>
      <c r="V541" s="407"/>
      <c r="W541" s="407"/>
      <c r="X541" s="407"/>
      <c r="Y541" s="407"/>
      <c r="Z541" s="407"/>
      <c r="AA541" s="407"/>
    </row>
    <row r="542" spans="1:27" ht="15" customHeight="1">
      <c r="A542" s="459"/>
      <c r="B542" s="407"/>
      <c r="C542" s="407"/>
      <c r="D542" s="407"/>
      <c r="E542" s="407"/>
      <c r="F542" s="407"/>
      <c r="G542" s="407"/>
      <c r="H542" s="407"/>
      <c r="I542" s="407"/>
      <c r="J542" s="407"/>
      <c r="K542" s="407"/>
      <c r="L542" s="461"/>
      <c r="M542" s="407"/>
      <c r="N542" s="407"/>
      <c r="O542" s="407"/>
      <c r="P542" s="407"/>
      <c r="Q542" s="407"/>
      <c r="R542" s="407"/>
      <c r="S542" s="407"/>
      <c r="T542" s="407"/>
      <c r="U542" s="407"/>
      <c r="V542" s="407"/>
      <c r="W542" s="407"/>
      <c r="X542" s="407"/>
      <c r="Y542" s="407"/>
      <c r="Z542" s="407"/>
      <c r="AA542" s="407"/>
    </row>
    <row r="543" spans="1:27" ht="15" customHeight="1">
      <c r="A543" s="459"/>
      <c r="B543" s="407"/>
      <c r="C543" s="407"/>
      <c r="D543" s="407"/>
      <c r="E543" s="407"/>
      <c r="F543" s="407"/>
      <c r="G543" s="407"/>
      <c r="H543" s="407"/>
      <c r="I543" s="407"/>
      <c r="J543" s="407"/>
      <c r="K543" s="407"/>
      <c r="L543" s="461"/>
      <c r="M543" s="407"/>
      <c r="N543" s="407"/>
      <c r="O543" s="407"/>
      <c r="P543" s="407"/>
      <c r="Q543" s="407"/>
      <c r="R543" s="407"/>
      <c r="S543" s="407"/>
      <c r="T543" s="407"/>
      <c r="U543" s="407"/>
      <c r="V543" s="407"/>
      <c r="W543" s="407"/>
      <c r="X543" s="407"/>
      <c r="Y543" s="407"/>
      <c r="Z543" s="407"/>
      <c r="AA543" s="407"/>
    </row>
    <row r="544" spans="1:27" ht="15" customHeight="1">
      <c r="A544" s="459"/>
      <c r="B544" s="407"/>
      <c r="C544" s="407"/>
      <c r="D544" s="407"/>
      <c r="E544" s="407"/>
      <c r="F544" s="407"/>
      <c r="G544" s="407"/>
      <c r="H544" s="407"/>
      <c r="I544" s="407"/>
      <c r="J544" s="407"/>
      <c r="K544" s="407"/>
      <c r="L544" s="461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07"/>
      <c r="X544" s="407"/>
      <c r="Y544" s="407"/>
      <c r="Z544" s="407"/>
      <c r="AA544" s="407"/>
    </row>
    <row r="545" spans="1:27" ht="15" customHeight="1">
      <c r="A545" s="459"/>
      <c r="B545" s="407"/>
      <c r="C545" s="407"/>
      <c r="D545" s="407"/>
      <c r="E545" s="407"/>
      <c r="F545" s="407"/>
      <c r="G545" s="407"/>
      <c r="H545" s="407"/>
      <c r="I545" s="407"/>
      <c r="J545" s="407"/>
      <c r="K545" s="407"/>
      <c r="L545" s="461"/>
      <c r="M545" s="407"/>
      <c r="N545" s="407"/>
      <c r="O545" s="407"/>
      <c r="P545" s="407"/>
      <c r="Q545" s="407"/>
      <c r="R545" s="407"/>
      <c r="S545" s="407"/>
      <c r="T545" s="407"/>
      <c r="U545" s="407"/>
      <c r="V545" s="407"/>
      <c r="W545" s="407"/>
      <c r="X545" s="407"/>
      <c r="Y545" s="407"/>
      <c r="Z545" s="407"/>
      <c r="AA545" s="407"/>
    </row>
    <row r="546" spans="1:27" ht="15" customHeight="1">
      <c r="A546" s="459"/>
      <c r="B546" s="407"/>
      <c r="C546" s="407"/>
      <c r="D546" s="407"/>
      <c r="E546" s="407"/>
      <c r="F546" s="407"/>
      <c r="G546" s="407"/>
      <c r="H546" s="407"/>
      <c r="I546" s="407"/>
      <c r="J546" s="407"/>
      <c r="K546" s="407"/>
      <c r="L546" s="461"/>
      <c r="M546" s="407"/>
      <c r="N546" s="407"/>
      <c r="O546" s="407"/>
      <c r="P546" s="407"/>
      <c r="Q546" s="407"/>
      <c r="R546" s="407"/>
      <c r="S546" s="407"/>
      <c r="T546" s="407"/>
      <c r="U546" s="407"/>
      <c r="V546" s="407"/>
      <c r="W546" s="407"/>
      <c r="X546" s="407"/>
      <c r="Y546" s="407"/>
      <c r="Z546" s="407"/>
      <c r="AA546" s="407"/>
    </row>
    <row r="547" spans="1:27" ht="15" customHeight="1">
      <c r="A547" s="459"/>
      <c r="B547" s="407"/>
      <c r="C547" s="407"/>
      <c r="D547" s="407"/>
      <c r="E547" s="407"/>
      <c r="F547" s="407"/>
      <c r="G547" s="407"/>
      <c r="H547" s="407"/>
      <c r="I547" s="407"/>
      <c r="J547" s="407"/>
      <c r="K547" s="407"/>
      <c r="L547" s="461"/>
      <c r="M547" s="407"/>
      <c r="N547" s="407"/>
      <c r="O547" s="407"/>
      <c r="P547" s="407"/>
      <c r="Q547" s="407"/>
      <c r="R547" s="407"/>
      <c r="S547" s="407"/>
      <c r="T547" s="407"/>
      <c r="U547" s="407"/>
      <c r="V547" s="407"/>
      <c r="W547" s="407"/>
      <c r="X547" s="407"/>
      <c r="Y547" s="407"/>
      <c r="Z547" s="407"/>
      <c r="AA547" s="407"/>
    </row>
    <row r="548" spans="1:27" ht="15" customHeight="1">
      <c r="A548" s="459"/>
      <c r="B548" s="407"/>
      <c r="C548" s="407"/>
      <c r="D548" s="407"/>
      <c r="E548" s="407"/>
      <c r="F548" s="407"/>
      <c r="G548" s="407"/>
      <c r="H548" s="407"/>
      <c r="I548" s="407"/>
      <c r="J548" s="407"/>
      <c r="K548" s="407"/>
      <c r="L548" s="461"/>
      <c r="M548" s="407"/>
      <c r="N548" s="407"/>
      <c r="O548" s="407"/>
      <c r="P548" s="407"/>
      <c r="Q548" s="407"/>
      <c r="R548" s="407"/>
      <c r="S548" s="407"/>
      <c r="T548" s="407"/>
      <c r="U548" s="407"/>
      <c r="V548" s="407"/>
      <c r="W548" s="407"/>
      <c r="X548" s="407"/>
      <c r="Y548" s="407"/>
      <c r="Z548" s="407"/>
      <c r="AA548" s="407"/>
    </row>
    <row r="549" spans="1:27" ht="15" customHeight="1">
      <c r="A549" s="459"/>
      <c r="B549" s="407"/>
      <c r="C549" s="407"/>
      <c r="D549" s="407"/>
      <c r="E549" s="407"/>
      <c r="F549" s="407"/>
      <c r="G549" s="407"/>
      <c r="H549" s="407"/>
      <c r="I549" s="407"/>
      <c r="J549" s="407"/>
      <c r="K549" s="407"/>
      <c r="L549" s="461"/>
      <c r="M549" s="407"/>
      <c r="N549" s="407"/>
      <c r="O549" s="407"/>
      <c r="P549" s="407"/>
      <c r="Q549" s="407"/>
      <c r="R549" s="407"/>
      <c r="S549" s="407"/>
      <c r="T549" s="407"/>
      <c r="U549" s="407"/>
      <c r="V549" s="407"/>
      <c r="W549" s="407"/>
      <c r="X549" s="407"/>
      <c r="Y549" s="407"/>
      <c r="Z549" s="407"/>
      <c r="AA549" s="407"/>
    </row>
    <row r="550" spans="1:27" ht="15" customHeight="1">
      <c r="A550" s="459"/>
      <c r="B550" s="407"/>
      <c r="C550" s="407"/>
      <c r="D550" s="407"/>
      <c r="E550" s="407"/>
      <c r="F550" s="407"/>
      <c r="G550" s="407"/>
      <c r="H550" s="407"/>
      <c r="I550" s="407"/>
      <c r="J550" s="407"/>
      <c r="K550" s="407"/>
      <c r="L550" s="461"/>
      <c r="M550" s="407"/>
      <c r="N550" s="407"/>
      <c r="O550" s="407"/>
      <c r="P550" s="407"/>
      <c r="Q550" s="407"/>
      <c r="R550" s="407"/>
      <c r="S550" s="407"/>
      <c r="T550" s="407"/>
      <c r="U550" s="407"/>
      <c r="V550" s="407"/>
      <c r="W550" s="407"/>
      <c r="X550" s="407"/>
      <c r="Y550" s="407"/>
      <c r="Z550" s="407"/>
      <c r="AA550" s="407"/>
    </row>
    <row r="551" spans="1:27" ht="15" customHeight="1">
      <c r="A551" s="459"/>
      <c r="B551" s="407"/>
      <c r="C551" s="407"/>
      <c r="D551" s="407"/>
      <c r="E551" s="407"/>
      <c r="F551" s="407"/>
      <c r="G551" s="407"/>
      <c r="H551" s="407"/>
      <c r="I551" s="407"/>
      <c r="J551" s="407"/>
      <c r="K551" s="407"/>
      <c r="L551" s="461"/>
      <c r="M551" s="407"/>
      <c r="N551" s="407"/>
      <c r="O551" s="407"/>
      <c r="P551" s="407"/>
      <c r="Q551" s="407"/>
      <c r="R551" s="407"/>
      <c r="S551" s="407"/>
      <c r="T551" s="407"/>
      <c r="U551" s="407"/>
      <c r="V551" s="407"/>
      <c r="W551" s="407"/>
      <c r="X551" s="407"/>
      <c r="Y551" s="407"/>
      <c r="Z551" s="407"/>
      <c r="AA551" s="407"/>
    </row>
    <row r="552" spans="1:27" ht="15" customHeight="1">
      <c r="A552" s="459"/>
      <c r="B552" s="407"/>
      <c r="C552" s="407"/>
      <c r="D552" s="407"/>
      <c r="E552" s="407"/>
      <c r="F552" s="407"/>
      <c r="G552" s="407"/>
      <c r="H552" s="407"/>
      <c r="I552" s="407"/>
      <c r="J552" s="407"/>
      <c r="K552" s="407"/>
      <c r="L552" s="461"/>
      <c r="M552" s="407"/>
      <c r="N552" s="407"/>
      <c r="O552" s="407"/>
      <c r="P552" s="407"/>
      <c r="Q552" s="407"/>
      <c r="R552" s="407"/>
      <c r="S552" s="407"/>
      <c r="T552" s="407"/>
      <c r="U552" s="407"/>
      <c r="V552" s="407"/>
      <c r="W552" s="407"/>
      <c r="X552" s="407"/>
      <c r="Y552" s="407"/>
      <c r="Z552" s="407"/>
      <c r="AA552" s="407"/>
    </row>
    <row r="553" spans="1:27" ht="15" customHeight="1">
      <c r="A553" s="459"/>
      <c r="B553" s="407"/>
      <c r="C553" s="407"/>
      <c r="D553" s="407"/>
      <c r="E553" s="407"/>
      <c r="F553" s="407"/>
      <c r="G553" s="407"/>
      <c r="H553" s="407"/>
      <c r="I553" s="407"/>
      <c r="J553" s="407"/>
      <c r="K553" s="407"/>
      <c r="L553" s="461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407"/>
      <c r="X553" s="407"/>
      <c r="Y553" s="407"/>
      <c r="Z553" s="407"/>
      <c r="AA553" s="407"/>
    </row>
    <row r="554" spans="1:27" ht="15" customHeight="1">
      <c r="A554" s="459"/>
      <c r="B554" s="407"/>
      <c r="C554" s="407"/>
      <c r="D554" s="407"/>
      <c r="E554" s="407"/>
      <c r="F554" s="407"/>
      <c r="G554" s="407"/>
      <c r="H554" s="407"/>
      <c r="I554" s="407"/>
      <c r="J554" s="407"/>
      <c r="K554" s="407"/>
      <c r="L554" s="461"/>
      <c r="M554" s="407"/>
      <c r="N554" s="407"/>
      <c r="O554" s="407"/>
      <c r="P554" s="407"/>
      <c r="Q554" s="407"/>
      <c r="R554" s="407"/>
      <c r="S554" s="407"/>
      <c r="T554" s="407"/>
      <c r="U554" s="407"/>
      <c r="V554" s="407"/>
      <c r="W554" s="407"/>
      <c r="X554" s="407"/>
      <c r="Y554" s="407"/>
      <c r="Z554" s="407"/>
      <c r="AA554" s="407"/>
    </row>
    <row r="555" spans="1:27" ht="15" customHeight="1">
      <c r="A555" s="459"/>
      <c r="B555" s="407"/>
      <c r="C555" s="407"/>
      <c r="D555" s="407"/>
      <c r="E555" s="407"/>
      <c r="F555" s="407"/>
      <c r="G555" s="407"/>
      <c r="H555" s="407"/>
      <c r="I555" s="407"/>
      <c r="J555" s="407"/>
      <c r="K555" s="407"/>
      <c r="L555" s="461"/>
      <c r="M555" s="407"/>
      <c r="N555" s="407"/>
      <c r="O555" s="407"/>
      <c r="P555" s="407"/>
      <c r="Q555" s="407"/>
      <c r="R555" s="407"/>
      <c r="S555" s="407"/>
      <c r="T555" s="407"/>
      <c r="U555" s="407"/>
      <c r="V555" s="407"/>
      <c r="W555" s="407"/>
      <c r="X555" s="407"/>
      <c r="Y555" s="407"/>
      <c r="Z555" s="407"/>
      <c r="AA555" s="407"/>
    </row>
    <row r="556" spans="1:27" ht="15" customHeight="1">
      <c r="A556" s="459"/>
      <c r="B556" s="407"/>
      <c r="C556" s="407"/>
      <c r="D556" s="407"/>
      <c r="E556" s="407"/>
      <c r="F556" s="407"/>
      <c r="G556" s="407"/>
      <c r="H556" s="407"/>
      <c r="I556" s="407"/>
      <c r="J556" s="407"/>
      <c r="K556" s="407"/>
      <c r="L556" s="461"/>
      <c r="M556" s="407"/>
      <c r="N556" s="407"/>
      <c r="O556" s="407"/>
      <c r="P556" s="407"/>
      <c r="Q556" s="407"/>
      <c r="R556" s="407"/>
      <c r="S556" s="407"/>
      <c r="T556" s="407"/>
      <c r="U556" s="407"/>
      <c r="V556" s="407"/>
      <c r="W556" s="407"/>
      <c r="X556" s="407"/>
      <c r="Y556" s="407"/>
      <c r="Z556" s="407"/>
      <c r="AA556" s="407"/>
    </row>
    <row r="557" spans="1:27" ht="15" customHeight="1">
      <c r="A557" s="459"/>
      <c r="B557" s="407"/>
      <c r="C557" s="407"/>
      <c r="D557" s="407"/>
      <c r="E557" s="407"/>
      <c r="F557" s="407"/>
      <c r="G557" s="407"/>
      <c r="H557" s="407"/>
      <c r="I557" s="407"/>
      <c r="J557" s="407"/>
      <c r="K557" s="407"/>
      <c r="L557" s="461"/>
      <c r="M557" s="407"/>
      <c r="N557" s="407"/>
      <c r="O557" s="407"/>
      <c r="P557" s="407"/>
      <c r="Q557" s="407"/>
      <c r="R557" s="407"/>
      <c r="S557" s="407"/>
      <c r="T557" s="407"/>
      <c r="U557" s="407"/>
      <c r="V557" s="407"/>
      <c r="W557" s="407"/>
      <c r="X557" s="407"/>
      <c r="Y557" s="407"/>
      <c r="Z557" s="407"/>
      <c r="AA557" s="407"/>
    </row>
    <row r="558" spans="1:27" ht="15" customHeight="1">
      <c r="A558" s="459"/>
      <c r="B558" s="407"/>
      <c r="C558" s="407"/>
      <c r="D558" s="407"/>
      <c r="E558" s="407"/>
      <c r="F558" s="407"/>
      <c r="G558" s="407"/>
      <c r="H558" s="407"/>
      <c r="I558" s="407"/>
      <c r="J558" s="407"/>
      <c r="K558" s="407"/>
      <c r="L558" s="461"/>
      <c r="M558" s="407"/>
      <c r="N558" s="407"/>
      <c r="O558" s="407"/>
      <c r="P558" s="407"/>
      <c r="Q558" s="407"/>
      <c r="R558" s="407"/>
      <c r="S558" s="407"/>
      <c r="T558" s="407"/>
      <c r="U558" s="407"/>
      <c r="V558" s="407"/>
      <c r="W558" s="407"/>
      <c r="X558" s="407"/>
      <c r="Y558" s="407"/>
      <c r="Z558" s="407"/>
      <c r="AA558" s="407"/>
    </row>
    <row r="559" spans="1:27" ht="15" customHeight="1">
      <c r="A559" s="459"/>
      <c r="B559" s="407"/>
      <c r="C559" s="407"/>
      <c r="D559" s="407"/>
      <c r="E559" s="407"/>
      <c r="F559" s="407"/>
      <c r="G559" s="407"/>
      <c r="H559" s="407"/>
      <c r="I559" s="407"/>
      <c r="J559" s="407"/>
      <c r="K559" s="407"/>
      <c r="L559" s="461"/>
      <c r="M559" s="407"/>
      <c r="N559" s="407"/>
      <c r="O559" s="407"/>
      <c r="P559" s="407"/>
      <c r="Q559" s="407"/>
      <c r="R559" s="407"/>
      <c r="S559" s="407"/>
      <c r="T559" s="407"/>
      <c r="U559" s="407"/>
      <c r="V559" s="407"/>
      <c r="W559" s="407"/>
      <c r="X559" s="407"/>
      <c r="Y559" s="407"/>
      <c r="Z559" s="407"/>
      <c r="AA559" s="407"/>
    </row>
    <row r="560" spans="1:27" ht="15" customHeight="1">
      <c r="A560" s="459"/>
      <c r="B560" s="407"/>
      <c r="C560" s="407"/>
      <c r="D560" s="407"/>
      <c r="E560" s="407"/>
      <c r="F560" s="407"/>
      <c r="G560" s="407"/>
      <c r="H560" s="407"/>
      <c r="I560" s="407"/>
      <c r="J560" s="407"/>
      <c r="K560" s="407"/>
      <c r="L560" s="461"/>
      <c r="M560" s="407"/>
      <c r="N560" s="407"/>
      <c r="O560" s="407"/>
      <c r="P560" s="407"/>
      <c r="Q560" s="407"/>
      <c r="R560" s="407"/>
      <c r="S560" s="407"/>
      <c r="T560" s="407"/>
      <c r="U560" s="407"/>
      <c r="V560" s="407"/>
      <c r="W560" s="407"/>
      <c r="X560" s="407"/>
      <c r="Y560" s="407"/>
      <c r="Z560" s="407"/>
      <c r="AA560" s="407"/>
    </row>
    <row r="561" spans="1:27" ht="15" customHeight="1">
      <c r="A561" s="459"/>
      <c r="B561" s="407"/>
      <c r="C561" s="407"/>
      <c r="D561" s="407"/>
      <c r="E561" s="407"/>
      <c r="F561" s="407"/>
      <c r="G561" s="407"/>
      <c r="H561" s="407"/>
      <c r="I561" s="407"/>
      <c r="J561" s="407"/>
      <c r="K561" s="407"/>
      <c r="L561" s="461"/>
      <c r="M561" s="407"/>
      <c r="N561" s="407"/>
      <c r="O561" s="407"/>
      <c r="P561" s="407"/>
      <c r="Q561" s="407"/>
      <c r="R561" s="407"/>
      <c r="S561" s="407"/>
      <c r="T561" s="407"/>
      <c r="U561" s="407"/>
      <c r="V561" s="407"/>
      <c r="W561" s="407"/>
      <c r="X561" s="407"/>
      <c r="Y561" s="407"/>
      <c r="Z561" s="407"/>
      <c r="AA561" s="407"/>
    </row>
    <row r="562" spans="1:27" ht="15" customHeight="1">
      <c r="A562" s="459"/>
      <c r="B562" s="407"/>
      <c r="C562" s="407"/>
      <c r="D562" s="407"/>
      <c r="E562" s="407"/>
      <c r="F562" s="407"/>
      <c r="G562" s="407"/>
      <c r="H562" s="407"/>
      <c r="I562" s="407"/>
      <c r="J562" s="407"/>
      <c r="K562" s="407"/>
      <c r="L562" s="461"/>
      <c r="M562" s="407"/>
      <c r="N562" s="407"/>
      <c r="O562" s="407"/>
      <c r="P562" s="407"/>
      <c r="Q562" s="407"/>
      <c r="R562" s="407"/>
      <c r="S562" s="407"/>
      <c r="T562" s="407"/>
      <c r="U562" s="407"/>
      <c r="V562" s="407"/>
      <c r="W562" s="407"/>
      <c r="X562" s="407"/>
      <c r="Y562" s="407"/>
      <c r="Z562" s="407"/>
      <c r="AA562" s="407"/>
    </row>
    <row r="563" spans="1:27" ht="15" customHeight="1">
      <c r="A563" s="459"/>
      <c r="B563" s="407"/>
      <c r="C563" s="407"/>
      <c r="D563" s="407"/>
      <c r="E563" s="407"/>
      <c r="F563" s="407"/>
      <c r="G563" s="407"/>
      <c r="H563" s="407"/>
      <c r="I563" s="407"/>
      <c r="J563" s="407"/>
      <c r="K563" s="407"/>
      <c r="L563" s="461"/>
      <c r="M563" s="407"/>
      <c r="N563" s="407"/>
      <c r="O563" s="407"/>
      <c r="P563" s="407"/>
      <c r="Q563" s="407"/>
      <c r="R563" s="407"/>
      <c r="S563" s="407"/>
      <c r="T563" s="407"/>
      <c r="U563" s="407"/>
      <c r="V563" s="407"/>
      <c r="W563" s="407"/>
      <c r="X563" s="407"/>
      <c r="Y563" s="407"/>
      <c r="Z563" s="407"/>
      <c r="AA563" s="407"/>
    </row>
    <row r="564" spans="1:27" ht="15" customHeight="1">
      <c r="A564" s="459"/>
      <c r="B564" s="407"/>
      <c r="C564" s="407"/>
      <c r="D564" s="407"/>
      <c r="E564" s="407"/>
      <c r="F564" s="407"/>
      <c r="G564" s="407"/>
      <c r="H564" s="407"/>
      <c r="I564" s="407"/>
      <c r="J564" s="407"/>
      <c r="K564" s="407"/>
      <c r="L564" s="461"/>
      <c r="M564" s="407"/>
      <c r="N564" s="407"/>
      <c r="O564" s="407"/>
      <c r="P564" s="407"/>
      <c r="Q564" s="407"/>
      <c r="R564" s="407"/>
      <c r="S564" s="407"/>
      <c r="T564" s="407"/>
      <c r="U564" s="407"/>
      <c r="V564" s="407"/>
      <c r="W564" s="407"/>
      <c r="X564" s="407"/>
      <c r="Y564" s="407"/>
      <c r="Z564" s="407"/>
      <c r="AA564" s="407"/>
    </row>
    <row r="565" spans="1:27" ht="15" customHeight="1">
      <c r="A565" s="459"/>
      <c r="B565" s="407"/>
      <c r="C565" s="407"/>
      <c r="D565" s="407"/>
      <c r="E565" s="407"/>
      <c r="F565" s="407"/>
      <c r="G565" s="407"/>
      <c r="H565" s="407"/>
      <c r="I565" s="407"/>
      <c r="J565" s="407"/>
      <c r="K565" s="407"/>
      <c r="L565" s="461"/>
      <c r="M565" s="407"/>
      <c r="N565" s="407"/>
      <c r="O565" s="407"/>
      <c r="P565" s="407"/>
      <c r="Q565" s="407"/>
      <c r="R565" s="407"/>
      <c r="S565" s="407"/>
      <c r="T565" s="407"/>
      <c r="U565" s="407"/>
      <c r="V565" s="407"/>
      <c r="W565" s="407"/>
      <c r="X565" s="407"/>
      <c r="Y565" s="407"/>
      <c r="Z565" s="407"/>
      <c r="AA565" s="407"/>
    </row>
    <row r="566" spans="1:27" ht="15" customHeight="1">
      <c r="A566" s="459"/>
      <c r="B566" s="407"/>
      <c r="C566" s="407"/>
      <c r="D566" s="407"/>
      <c r="E566" s="407"/>
      <c r="F566" s="407"/>
      <c r="G566" s="407"/>
      <c r="H566" s="407"/>
      <c r="I566" s="407"/>
      <c r="J566" s="407"/>
      <c r="K566" s="407"/>
      <c r="L566" s="461"/>
      <c r="M566" s="407"/>
      <c r="N566" s="407"/>
      <c r="O566" s="407"/>
      <c r="P566" s="407"/>
      <c r="Q566" s="407"/>
      <c r="R566" s="407"/>
      <c r="S566" s="407"/>
      <c r="T566" s="407"/>
      <c r="U566" s="407"/>
      <c r="V566" s="407"/>
      <c r="W566" s="407"/>
      <c r="X566" s="407"/>
      <c r="Y566" s="407"/>
      <c r="Z566" s="407"/>
      <c r="AA566" s="407"/>
    </row>
    <row r="567" spans="1:27" ht="15" customHeight="1">
      <c r="A567" s="459"/>
      <c r="B567" s="407"/>
      <c r="C567" s="407"/>
      <c r="D567" s="407"/>
      <c r="E567" s="407"/>
      <c r="F567" s="407"/>
      <c r="G567" s="407"/>
      <c r="H567" s="407"/>
      <c r="I567" s="407"/>
      <c r="J567" s="407"/>
      <c r="K567" s="407"/>
      <c r="L567" s="461"/>
      <c r="M567" s="407"/>
      <c r="N567" s="407"/>
      <c r="O567" s="407"/>
      <c r="P567" s="407"/>
      <c r="Q567" s="407"/>
      <c r="R567" s="407"/>
      <c r="S567" s="407"/>
      <c r="T567" s="407"/>
      <c r="U567" s="407"/>
      <c r="V567" s="407"/>
      <c r="W567" s="407"/>
      <c r="X567" s="407"/>
      <c r="Y567" s="407"/>
      <c r="Z567" s="407"/>
      <c r="AA567" s="407"/>
    </row>
    <row r="568" spans="1:27" ht="15" customHeight="1">
      <c r="A568" s="459"/>
      <c r="B568" s="407"/>
      <c r="C568" s="407"/>
      <c r="D568" s="407"/>
      <c r="E568" s="407"/>
      <c r="F568" s="407"/>
      <c r="G568" s="407"/>
      <c r="H568" s="407"/>
      <c r="I568" s="407"/>
      <c r="J568" s="407"/>
      <c r="K568" s="407"/>
      <c r="L568" s="461"/>
      <c r="M568" s="407"/>
      <c r="N568" s="407"/>
      <c r="O568" s="407"/>
      <c r="P568" s="407"/>
      <c r="Q568" s="407"/>
      <c r="R568" s="407"/>
      <c r="S568" s="407"/>
      <c r="T568" s="407"/>
      <c r="U568" s="407"/>
      <c r="V568" s="407"/>
      <c r="W568" s="407"/>
      <c r="X568" s="407"/>
      <c r="Y568" s="407"/>
      <c r="Z568" s="407"/>
      <c r="AA568" s="407"/>
    </row>
    <row r="569" spans="1:27" ht="15" customHeight="1">
      <c r="A569" s="459"/>
      <c r="B569" s="407"/>
      <c r="C569" s="407"/>
      <c r="D569" s="407"/>
      <c r="E569" s="407"/>
      <c r="F569" s="407"/>
      <c r="G569" s="407"/>
      <c r="H569" s="407"/>
      <c r="I569" s="407"/>
      <c r="J569" s="407"/>
      <c r="K569" s="407"/>
      <c r="L569" s="461"/>
      <c r="M569" s="407"/>
      <c r="N569" s="407"/>
      <c r="O569" s="407"/>
      <c r="P569" s="407"/>
      <c r="Q569" s="407"/>
      <c r="R569" s="407"/>
      <c r="S569" s="407"/>
      <c r="T569" s="407"/>
      <c r="U569" s="407"/>
      <c r="V569" s="407"/>
      <c r="W569" s="407"/>
      <c r="X569" s="407"/>
      <c r="Y569" s="407"/>
      <c r="Z569" s="407"/>
      <c r="AA569" s="407"/>
    </row>
    <row r="570" spans="1:27" ht="15" customHeight="1">
      <c r="A570" s="459"/>
      <c r="B570" s="407"/>
      <c r="C570" s="407"/>
      <c r="D570" s="407"/>
      <c r="E570" s="407"/>
      <c r="F570" s="407"/>
      <c r="G570" s="407"/>
      <c r="H570" s="407"/>
      <c r="I570" s="407"/>
      <c r="J570" s="407"/>
      <c r="K570" s="407"/>
      <c r="L570" s="461"/>
      <c r="M570" s="407"/>
      <c r="N570" s="407"/>
      <c r="O570" s="407"/>
      <c r="P570" s="407"/>
      <c r="Q570" s="407"/>
      <c r="R570" s="407"/>
      <c r="S570" s="407"/>
      <c r="T570" s="407"/>
      <c r="U570" s="407"/>
      <c r="V570" s="407"/>
      <c r="W570" s="407"/>
      <c r="X570" s="407"/>
      <c r="Y570" s="407"/>
      <c r="Z570" s="407"/>
      <c r="AA570" s="407"/>
    </row>
    <row r="571" spans="1:27" ht="15" customHeight="1">
      <c r="A571" s="459"/>
      <c r="B571" s="407"/>
      <c r="C571" s="407"/>
      <c r="D571" s="407"/>
      <c r="E571" s="407"/>
      <c r="F571" s="407"/>
      <c r="G571" s="407"/>
      <c r="H571" s="407"/>
      <c r="I571" s="407"/>
      <c r="J571" s="407"/>
      <c r="K571" s="407"/>
      <c r="L571" s="461"/>
      <c r="M571" s="407"/>
      <c r="N571" s="407"/>
      <c r="O571" s="407"/>
      <c r="P571" s="407"/>
      <c r="Q571" s="407"/>
      <c r="R571" s="407"/>
      <c r="S571" s="407"/>
      <c r="T571" s="407"/>
      <c r="U571" s="407"/>
      <c r="V571" s="407"/>
      <c r="W571" s="407"/>
      <c r="X571" s="407"/>
      <c r="Y571" s="407"/>
      <c r="Z571" s="407"/>
      <c r="AA571" s="407"/>
    </row>
    <row r="572" spans="1:27" ht="15" customHeight="1">
      <c r="A572" s="459"/>
      <c r="B572" s="407"/>
      <c r="C572" s="407"/>
      <c r="D572" s="407"/>
      <c r="E572" s="407"/>
      <c r="F572" s="407"/>
      <c r="G572" s="407"/>
      <c r="H572" s="407"/>
      <c r="I572" s="407"/>
      <c r="J572" s="407"/>
      <c r="K572" s="407"/>
      <c r="L572" s="461"/>
      <c r="M572" s="407"/>
      <c r="N572" s="407"/>
      <c r="O572" s="407"/>
      <c r="P572" s="407"/>
      <c r="Q572" s="407"/>
      <c r="R572" s="407"/>
      <c r="S572" s="407"/>
      <c r="T572" s="407"/>
      <c r="U572" s="407"/>
      <c r="V572" s="407"/>
      <c r="W572" s="407"/>
      <c r="X572" s="407"/>
      <c r="Y572" s="407"/>
      <c r="Z572" s="407"/>
      <c r="AA572" s="407"/>
    </row>
    <row r="573" spans="1:27" ht="15" customHeight="1">
      <c r="A573" s="459"/>
      <c r="B573" s="407"/>
      <c r="C573" s="407"/>
      <c r="D573" s="407"/>
      <c r="E573" s="407"/>
      <c r="F573" s="407"/>
      <c r="G573" s="407"/>
      <c r="H573" s="407"/>
      <c r="I573" s="407"/>
      <c r="J573" s="407"/>
      <c r="K573" s="407"/>
      <c r="L573" s="461"/>
      <c r="M573" s="407"/>
      <c r="N573" s="407"/>
      <c r="O573" s="407"/>
      <c r="P573" s="407"/>
      <c r="Q573" s="407"/>
      <c r="R573" s="407"/>
      <c r="S573" s="407"/>
      <c r="T573" s="407"/>
      <c r="U573" s="407"/>
      <c r="V573" s="407"/>
      <c r="W573" s="407"/>
      <c r="X573" s="407"/>
      <c r="Y573" s="407"/>
      <c r="Z573" s="407"/>
      <c r="AA573" s="407"/>
    </row>
    <row r="574" spans="1:27" ht="15" customHeight="1">
      <c r="A574" s="459"/>
      <c r="B574" s="407"/>
      <c r="C574" s="407"/>
      <c r="D574" s="407"/>
      <c r="E574" s="407"/>
      <c r="F574" s="407"/>
      <c r="G574" s="407"/>
      <c r="H574" s="407"/>
      <c r="I574" s="407"/>
      <c r="J574" s="407"/>
      <c r="K574" s="407"/>
      <c r="L574" s="461"/>
      <c r="M574" s="407"/>
      <c r="N574" s="407"/>
      <c r="O574" s="407"/>
      <c r="P574" s="407"/>
      <c r="Q574" s="407"/>
      <c r="R574" s="407"/>
      <c r="S574" s="407"/>
      <c r="T574" s="407"/>
      <c r="U574" s="407"/>
      <c r="V574" s="407"/>
      <c r="W574" s="407"/>
      <c r="X574" s="407"/>
      <c r="Y574" s="407"/>
      <c r="Z574" s="407"/>
      <c r="AA574" s="407"/>
    </row>
    <row r="575" spans="1:27" ht="15" customHeight="1">
      <c r="A575" s="459"/>
      <c r="B575" s="407"/>
      <c r="C575" s="407"/>
      <c r="D575" s="407"/>
      <c r="E575" s="407"/>
      <c r="F575" s="407"/>
      <c r="G575" s="407"/>
      <c r="H575" s="407"/>
      <c r="I575" s="407"/>
      <c r="J575" s="407"/>
      <c r="K575" s="407"/>
      <c r="L575" s="461"/>
      <c r="M575" s="407"/>
      <c r="N575" s="407"/>
      <c r="O575" s="407"/>
      <c r="P575" s="407"/>
      <c r="Q575" s="407"/>
      <c r="R575" s="407"/>
      <c r="S575" s="407"/>
      <c r="T575" s="407"/>
      <c r="U575" s="407"/>
      <c r="V575" s="407"/>
      <c r="W575" s="407"/>
      <c r="X575" s="407"/>
      <c r="Y575" s="407"/>
      <c r="Z575" s="407"/>
      <c r="AA575" s="407"/>
    </row>
    <row r="576" spans="1:27" ht="15" customHeight="1">
      <c r="A576" s="459"/>
      <c r="B576" s="407"/>
      <c r="C576" s="407"/>
      <c r="D576" s="407"/>
      <c r="E576" s="407"/>
      <c r="F576" s="407"/>
      <c r="G576" s="407"/>
      <c r="H576" s="407"/>
      <c r="I576" s="407"/>
      <c r="J576" s="407"/>
      <c r="K576" s="407"/>
      <c r="L576" s="461"/>
      <c r="M576" s="407"/>
      <c r="N576" s="407"/>
      <c r="O576" s="407"/>
      <c r="P576" s="407"/>
      <c r="Q576" s="407"/>
      <c r="R576" s="407"/>
      <c r="S576" s="407"/>
      <c r="T576" s="407"/>
      <c r="U576" s="407"/>
      <c r="V576" s="407"/>
      <c r="W576" s="407"/>
      <c r="X576" s="407"/>
      <c r="Y576" s="407"/>
      <c r="Z576" s="407"/>
      <c r="AA576" s="407"/>
    </row>
    <row r="577" spans="1:27" ht="15" customHeight="1">
      <c r="A577" s="459"/>
      <c r="B577" s="407"/>
      <c r="C577" s="407"/>
      <c r="D577" s="407"/>
      <c r="E577" s="407"/>
      <c r="F577" s="407"/>
      <c r="G577" s="407"/>
      <c r="H577" s="407"/>
      <c r="I577" s="407"/>
      <c r="J577" s="407"/>
      <c r="K577" s="407"/>
      <c r="L577" s="461"/>
      <c r="M577" s="407"/>
      <c r="N577" s="407"/>
      <c r="O577" s="407"/>
      <c r="P577" s="407"/>
      <c r="Q577" s="407"/>
      <c r="R577" s="407"/>
      <c r="S577" s="407"/>
      <c r="T577" s="407"/>
      <c r="U577" s="407"/>
      <c r="V577" s="407"/>
      <c r="W577" s="407"/>
      <c r="X577" s="407"/>
      <c r="Y577" s="407"/>
      <c r="Z577" s="407"/>
      <c r="AA577" s="407"/>
    </row>
    <row r="578" spans="1:27" ht="15" customHeight="1">
      <c r="A578" s="459"/>
      <c r="B578" s="407"/>
      <c r="C578" s="407"/>
      <c r="D578" s="407"/>
      <c r="E578" s="407"/>
      <c r="F578" s="407"/>
      <c r="G578" s="407"/>
      <c r="H578" s="407"/>
      <c r="I578" s="407"/>
      <c r="J578" s="407"/>
      <c r="K578" s="407"/>
      <c r="L578" s="461"/>
      <c r="M578" s="407"/>
      <c r="N578" s="407"/>
      <c r="O578" s="407"/>
      <c r="P578" s="407"/>
      <c r="Q578" s="407"/>
      <c r="R578" s="407"/>
      <c r="S578" s="407"/>
      <c r="T578" s="407"/>
      <c r="U578" s="407"/>
      <c r="V578" s="407"/>
      <c r="W578" s="407"/>
      <c r="X578" s="407"/>
      <c r="Y578" s="407"/>
      <c r="Z578" s="407"/>
      <c r="AA578" s="407"/>
    </row>
    <row r="579" spans="1:27" ht="15" customHeight="1">
      <c r="A579" s="459"/>
      <c r="B579" s="407"/>
      <c r="C579" s="407"/>
      <c r="D579" s="407"/>
      <c r="E579" s="407"/>
      <c r="F579" s="407"/>
      <c r="G579" s="407"/>
      <c r="H579" s="407"/>
      <c r="I579" s="407"/>
      <c r="J579" s="407"/>
      <c r="K579" s="407"/>
      <c r="L579" s="461"/>
      <c r="M579" s="407"/>
      <c r="N579" s="407"/>
      <c r="O579" s="407"/>
      <c r="P579" s="407"/>
      <c r="Q579" s="407"/>
      <c r="R579" s="407"/>
      <c r="S579" s="407"/>
      <c r="T579" s="407"/>
      <c r="U579" s="407"/>
      <c r="V579" s="407"/>
      <c r="W579" s="407"/>
      <c r="X579" s="407"/>
      <c r="Y579" s="407"/>
      <c r="Z579" s="407"/>
      <c r="AA579" s="407"/>
    </row>
    <row r="580" spans="1:27" ht="15" customHeight="1">
      <c r="A580" s="459"/>
      <c r="B580" s="407"/>
      <c r="C580" s="407"/>
      <c r="D580" s="407"/>
      <c r="E580" s="407"/>
      <c r="F580" s="407"/>
      <c r="G580" s="407"/>
      <c r="H580" s="407"/>
      <c r="I580" s="407"/>
      <c r="J580" s="407"/>
      <c r="K580" s="407"/>
      <c r="L580" s="461"/>
      <c r="M580" s="407"/>
      <c r="N580" s="407"/>
      <c r="O580" s="407"/>
      <c r="P580" s="407"/>
      <c r="Q580" s="407"/>
      <c r="R580" s="407"/>
      <c r="S580" s="407"/>
      <c r="T580" s="407"/>
      <c r="U580" s="407"/>
      <c r="V580" s="407"/>
      <c r="W580" s="407"/>
      <c r="X580" s="407"/>
      <c r="Y580" s="407"/>
      <c r="Z580" s="407"/>
      <c r="AA580" s="407"/>
    </row>
    <row r="581" spans="1:27" ht="15" customHeight="1">
      <c r="A581" s="459"/>
      <c r="B581" s="407"/>
      <c r="C581" s="407"/>
      <c r="D581" s="407"/>
      <c r="E581" s="407"/>
      <c r="F581" s="407"/>
      <c r="G581" s="407"/>
      <c r="H581" s="407"/>
      <c r="I581" s="407"/>
      <c r="J581" s="407"/>
      <c r="K581" s="407"/>
      <c r="L581" s="461"/>
      <c r="M581" s="407"/>
      <c r="N581" s="407"/>
      <c r="O581" s="407"/>
      <c r="P581" s="407"/>
      <c r="Q581" s="407"/>
      <c r="R581" s="407"/>
      <c r="S581" s="407"/>
      <c r="T581" s="407"/>
      <c r="U581" s="407"/>
      <c r="V581" s="407"/>
      <c r="W581" s="407"/>
      <c r="X581" s="407"/>
      <c r="Y581" s="407"/>
      <c r="Z581" s="407"/>
      <c r="AA581" s="407"/>
    </row>
    <row r="582" spans="1:27" ht="15" customHeight="1">
      <c r="A582" s="459"/>
      <c r="B582" s="407"/>
      <c r="C582" s="407"/>
      <c r="D582" s="407"/>
      <c r="E582" s="407"/>
      <c r="F582" s="407"/>
      <c r="G582" s="407"/>
      <c r="H582" s="407"/>
      <c r="I582" s="407"/>
      <c r="J582" s="407"/>
      <c r="K582" s="407"/>
      <c r="L582" s="461"/>
      <c r="M582" s="407"/>
      <c r="N582" s="407"/>
      <c r="O582" s="407"/>
      <c r="P582" s="407"/>
      <c r="Q582" s="407"/>
      <c r="R582" s="407"/>
      <c r="S582" s="407"/>
      <c r="T582" s="407"/>
      <c r="U582" s="407"/>
      <c r="V582" s="407"/>
      <c r="W582" s="407"/>
      <c r="X582" s="407"/>
      <c r="Y582" s="407"/>
      <c r="Z582" s="407"/>
      <c r="AA582" s="407"/>
    </row>
    <row r="583" spans="1:27" ht="15" customHeight="1">
      <c r="A583" s="459"/>
      <c r="B583" s="407"/>
      <c r="C583" s="407"/>
      <c r="D583" s="407"/>
      <c r="E583" s="407"/>
      <c r="F583" s="407"/>
      <c r="G583" s="407"/>
      <c r="H583" s="407"/>
      <c r="I583" s="407"/>
      <c r="J583" s="407"/>
      <c r="K583" s="407"/>
      <c r="L583" s="461"/>
      <c r="M583" s="407"/>
      <c r="N583" s="407"/>
      <c r="O583" s="407"/>
      <c r="P583" s="407"/>
      <c r="Q583" s="407"/>
      <c r="R583" s="407"/>
      <c r="S583" s="407"/>
      <c r="T583" s="407"/>
      <c r="U583" s="407"/>
      <c r="V583" s="407"/>
      <c r="W583" s="407"/>
      <c r="X583" s="407"/>
      <c r="Y583" s="407"/>
      <c r="Z583" s="407"/>
      <c r="AA583" s="407"/>
    </row>
    <row r="584" spans="1:27" ht="15" customHeight="1">
      <c r="A584" s="459"/>
      <c r="B584" s="407"/>
      <c r="C584" s="407"/>
      <c r="D584" s="407"/>
      <c r="E584" s="407"/>
      <c r="F584" s="407"/>
      <c r="G584" s="407"/>
      <c r="H584" s="407"/>
      <c r="I584" s="407"/>
      <c r="J584" s="407"/>
      <c r="K584" s="407"/>
      <c r="L584" s="461"/>
      <c r="M584" s="407"/>
      <c r="N584" s="407"/>
      <c r="O584" s="407"/>
      <c r="P584" s="407"/>
      <c r="Q584" s="407"/>
      <c r="R584" s="407"/>
      <c r="S584" s="407"/>
      <c r="T584" s="407"/>
      <c r="U584" s="407"/>
      <c r="V584" s="407"/>
      <c r="W584" s="407"/>
      <c r="X584" s="407"/>
      <c r="Y584" s="407"/>
      <c r="Z584" s="407"/>
      <c r="AA584" s="407"/>
    </row>
    <row r="585" spans="1:27" ht="15" customHeight="1">
      <c r="A585" s="459"/>
      <c r="B585" s="407"/>
      <c r="C585" s="407"/>
      <c r="D585" s="407"/>
      <c r="E585" s="407"/>
      <c r="F585" s="407"/>
      <c r="G585" s="407"/>
      <c r="H585" s="407"/>
      <c r="I585" s="407"/>
      <c r="J585" s="407"/>
      <c r="K585" s="407"/>
      <c r="L585" s="461"/>
      <c r="M585" s="407"/>
      <c r="N585" s="407"/>
      <c r="O585" s="407"/>
      <c r="P585" s="407"/>
      <c r="Q585" s="407"/>
      <c r="R585" s="407"/>
      <c r="S585" s="407"/>
      <c r="T585" s="407"/>
      <c r="U585" s="407"/>
      <c r="V585" s="407"/>
      <c r="W585" s="407"/>
      <c r="X585" s="407"/>
      <c r="Y585" s="407"/>
      <c r="Z585" s="407"/>
      <c r="AA585" s="407"/>
    </row>
    <row r="586" spans="1:27" ht="15" customHeight="1">
      <c r="A586" s="459"/>
      <c r="B586" s="407"/>
      <c r="C586" s="407"/>
      <c r="D586" s="407"/>
      <c r="E586" s="407"/>
      <c r="F586" s="407"/>
      <c r="G586" s="407"/>
      <c r="H586" s="407"/>
      <c r="I586" s="407"/>
      <c r="J586" s="407"/>
      <c r="K586" s="407"/>
      <c r="L586" s="461"/>
      <c r="M586" s="407"/>
      <c r="N586" s="407"/>
      <c r="O586" s="407"/>
      <c r="P586" s="407"/>
      <c r="Q586" s="407"/>
      <c r="R586" s="407"/>
      <c r="S586" s="407"/>
      <c r="T586" s="407"/>
      <c r="U586" s="407"/>
      <c r="V586" s="407"/>
      <c r="W586" s="407"/>
      <c r="X586" s="407"/>
      <c r="Y586" s="407"/>
      <c r="Z586" s="407"/>
      <c r="AA586" s="407"/>
    </row>
    <row r="587" spans="1:27" ht="15" customHeight="1">
      <c r="A587" s="459"/>
      <c r="B587" s="407"/>
      <c r="C587" s="407"/>
      <c r="D587" s="407"/>
      <c r="E587" s="407"/>
      <c r="F587" s="407"/>
      <c r="G587" s="407"/>
      <c r="H587" s="407"/>
      <c r="I587" s="407"/>
      <c r="J587" s="407"/>
      <c r="K587" s="407"/>
      <c r="L587" s="461"/>
      <c r="M587" s="407"/>
      <c r="N587" s="407"/>
      <c r="O587" s="407"/>
      <c r="P587" s="407"/>
      <c r="Q587" s="407"/>
      <c r="R587" s="407"/>
      <c r="S587" s="407"/>
      <c r="T587" s="407"/>
      <c r="U587" s="407"/>
      <c r="V587" s="407"/>
      <c r="W587" s="407"/>
      <c r="X587" s="407"/>
      <c r="Y587" s="407"/>
      <c r="Z587" s="407"/>
      <c r="AA587" s="407"/>
    </row>
    <row r="588" spans="1:27" ht="15" customHeight="1">
      <c r="A588" s="459"/>
      <c r="B588" s="407"/>
      <c r="C588" s="407"/>
      <c r="D588" s="407"/>
      <c r="E588" s="407"/>
      <c r="F588" s="407"/>
      <c r="G588" s="407"/>
      <c r="H588" s="407"/>
      <c r="I588" s="407"/>
      <c r="J588" s="407"/>
      <c r="K588" s="407"/>
      <c r="L588" s="461"/>
      <c r="M588" s="407"/>
      <c r="N588" s="407"/>
      <c r="O588" s="407"/>
      <c r="P588" s="407"/>
      <c r="Q588" s="407"/>
      <c r="R588" s="407"/>
      <c r="S588" s="407"/>
      <c r="T588" s="407"/>
      <c r="U588" s="407"/>
      <c r="V588" s="407"/>
      <c r="W588" s="407"/>
      <c r="X588" s="407"/>
      <c r="Y588" s="407"/>
      <c r="Z588" s="407"/>
      <c r="AA588" s="407"/>
    </row>
    <row r="589" spans="1:27" ht="15" customHeight="1">
      <c r="A589" s="459"/>
      <c r="B589" s="407"/>
      <c r="C589" s="407"/>
      <c r="D589" s="407"/>
      <c r="E589" s="407"/>
      <c r="F589" s="407"/>
      <c r="G589" s="407"/>
      <c r="H589" s="407"/>
      <c r="I589" s="407"/>
      <c r="J589" s="407"/>
      <c r="K589" s="407"/>
      <c r="L589" s="461"/>
      <c r="M589" s="407"/>
      <c r="N589" s="407"/>
      <c r="O589" s="407"/>
      <c r="P589" s="407"/>
      <c r="Q589" s="407"/>
      <c r="R589" s="407"/>
      <c r="S589" s="407"/>
      <c r="T589" s="407"/>
      <c r="U589" s="407"/>
      <c r="V589" s="407"/>
      <c r="W589" s="407"/>
      <c r="X589" s="407"/>
      <c r="Y589" s="407"/>
      <c r="Z589" s="407"/>
      <c r="AA589" s="407"/>
    </row>
    <row r="590" spans="1:27" ht="15" customHeight="1">
      <c r="A590" s="459"/>
      <c r="B590" s="407"/>
      <c r="C590" s="407"/>
      <c r="D590" s="407"/>
      <c r="E590" s="407"/>
      <c r="F590" s="407"/>
      <c r="G590" s="407"/>
      <c r="H590" s="407"/>
      <c r="I590" s="407"/>
      <c r="J590" s="407"/>
      <c r="K590" s="407"/>
      <c r="L590" s="461"/>
      <c r="M590" s="407"/>
      <c r="N590" s="407"/>
      <c r="O590" s="407"/>
      <c r="P590" s="407"/>
      <c r="Q590" s="407"/>
      <c r="R590" s="407"/>
      <c r="S590" s="407"/>
      <c r="T590" s="407"/>
      <c r="U590" s="407"/>
      <c r="V590" s="407"/>
      <c r="W590" s="407"/>
      <c r="X590" s="407"/>
      <c r="Y590" s="407"/>
      <c r="Z590" s="407"/>
      <c r="AA590" s="407"/>
    </row>
    <row r="591" spans="1:27" ht="15" customHeight="1">
      <c r="A591" s="459"/>
      <c r="B591" s="407"/>
      <c r="C591" s="407"/>
      <c r="D591" s="407"/>
      <c r="E591" s="407"/>
      <c r="F591" s="407"/>
      <c r="G591" s="407"/>
      <c r="H591" s="407"/>
      <c r="I591" s="407"/>
      <c r="J591" s="407"/>
      <c r="K591" s="407"/>
      <c r="L591" s="461"/>
      <c r="M591" s="407"/>
      <c r="N591" s="407"/>
      <c r="O591" s="407"/>
      <c r="P591" s="407"/>
      <c r="Q591" s="407"/>
      <c r="R591" s="407"/>
      <c r="S591" s="407"/>
      <c r="T591" s="407"/>
      <c r="U591" s="407"/>
      <c r="V591" s="407"/>
      <c r="W591" s="407"/>
      <c r="X591" s="407"/>
      <c r="Y591" s="407"/>
      <c r="Z591" s="407"/>
      <c r="AA591" s="407"/>
    </row>
    <row r="592" spans="1:27" ht="15" customHeight="1">
      <c r="A592" s="459"/>
      <c r="B592" s="407"/>
      <c r="C592" s="407"/>
      <c r="D592" s="407"/>
      <c r="E592" s="407"/>
      <c r="F592" s="407"/>
      <c r="G592" s="407"/>
      <c r="H592" s="407"/>
      <c r="I592" s="407"/>
      <c r="J592" s="407"/>
      <c r="K592" s="407"/>
      <c r="L592" s="461"/>
      <c r="M592" s="407"/>
      <c r="N592" s="407"/>
      <c r="O592" s="407"/>
      <c r="P592" s="407"/>
      <c r="Q592" s="407"/>
      <c r="R592" s="407"/>
      <c r="S592" s="407"/>
      <c r="T592" s="407"/>
      <c r="U592" s="407"/>
      <c r="V592" s="407"/>
      <c r="W592" s="407"/>
      <c r="X592" s="407"/>
      <c r="Y592" s="407"/>
      <c r="Z592" s="407"/>
      <c r="AA592" s="407"/>
    </row>
    <row r="593" spans="1:27" ht="15" customHeight="1">
      <c r="A593" s="459"/>
      <c r="B593" s="407"/>
      <c r="C593" s="407"/>
      <c r="D593" s="407"/>
      <c r="E593" s="407"/>
      <c r="F593" s="407"/>
      <c r="G593" s="407"/>
      <c r="H593" s="407"/>
      <c r="I593" s="407"/>
      <c r="J593" s="407"/>
      <c r="K593" s="407"/>
      <c r="L593" s="461"/>
      <c r="M593" s="407"/>
      <c r="N593" s="407"/>
      <c r="O593" s="407"/>
      <c r="P593" s="407"/>
      <c r="Q593" s="407"/>
      <c r="R593" s="407"/>
      <c r="S593" s="407"/>
      <c r="T593" s="407"/>
      <c r="U593" s="407"/>
      <c r="V593" s="407"/>
      <c r="W593" s="407"/>
      <c r="X593" s="407"/>
      <c r="Y593" s="407"/>
      <c r="Z593" s="407"/>
      <c r="AA593" s="407"/>
    </row>
    <row r="594" spans="1:27" ht="15" customHeight="1">
      <c r="A594" s="459"/>
      <c r="B594" s="407"/>
      <c r="C594" s="407"/>
      <c r="D594" s="407"/>
      <c r="E594" s="407"/>
      <c r="F594" s="407"/>
      <c r="G594" s="407"/>
      <c r="H594" s="407"/>
      <c r="I594" s="407"/>
      <c r="J594" s="407"/>
      <c r="K594" s="407"/>
      <c r="L594" s="461"/>
      <c r="M594" s="407"/>
      <c r="N594" s="407"/>
      <c r="O594" s="407"/>
      <c r="P594" s="407"/>
      <c r="Q594" s="407"/>
      <c r="R594" s="407"/>
      <c r="S594" s="407"/>
      <c r="T594" s="407"/>
      <c r="U594" s="407"/>
      <c r="V594" s="407"/>
      <c r="W594" s="407"/>
      <c r="X594" s="407"/>
      <c r="Y594" s="407"/>
      <c r="Z594" s="407"/>
      <c r="AA594" s="407"/>
    </row>
    <row r="595" spans="1:27" ht="15" customHeight="1">
      <c r="A595" s="459"/>
      <c r="B595" s="407"/>
      <c r="C595" s="407"/>
      <c r="D595" s="407"/>
      <c r="E595" s="407"/>
      <c r="F595" s="407"/>
      <c r="G595" s="407"/>
      <c r="H595" s="407"/>
      <c r="I595" s="407"/>
      <c r="J595" s="407"/>
      <c r="K595" s="407"/>
      <c r="L595" s="461"/>
      <c r="M595" s="407"/>
      <c r="N595" s="407"/>
      <c r="O595" s="407"/>
      <c r="P595" s="407"/>
      <c r="Q595" s="407"/>
      <c r="R595" s="407"/>
      <c r="S595" s="407"/>
      <c r="T595" s="407"/>
      <c r="U595" s="407"/>
      <c r="V595" s="407"/>
      <c r="W595" s="407"/>
      <c r="X595" s="407"/>
      <c r="Y595" s="407"/>
      <c r="Z595" s="407"/>
      <c r="AA595" s="407"/>
    </row>
    <row r="596" spans="1:27" ht="15" customHeight="1">
      <c r="A596" s="459"/>
      <c r="B596" s="407"/>
      <c r="C596" s="407"/>
      <c r="D596" s="407"/>
      <c r="E596" s="407"/>
      <c r="F596" s="407"/>
      <c r="G596" s="407"/>
      <c r="H596" s="407"/>
      <c r="I596" s="407"/>
      <c r="J596" s="407"/>
      <c r="K596" s="407"/>
      <c r="L596" s="461"/>
      <c r="M596" s="407"/>
      <c r="N596" s="407"/>
      <c r="O596" s="407"/>
      <c r="P596" s="407"/>
      <c r="Q596" s="407"/>
      <c r="R596" s="407"/>
      <c r="S596" s="407"/>
      <c r="T596" s="407"/>
      <c r="U596" s="407"/>
      <c r="V596" s="407"/>
      <c r="W596" s="407"/>
      <c r="X596" s="407"/>
      <c r="Y596" s="407"/>
      <c r="Z596" s="407"/>
      <c r="AA596" s="407"/>
    </row>
    <row r="597" spans="1:27" ht="15" customHeight="1">
      <c r="A597" s="459"/>
      <c r="B597" s="407"/>
      <c r="C597" s="407"/>
      <c r="D597" s="407"/>
      <c r="E597" s="407"/>
      <c r="F597" s="407"/>
      <c r="G597" s="407"/>
      <c r="H597" s="407"/>
      <c r="I597" s="407"/>
      <c r="J597" s="407"/>
      <c r="K597" s="407"/>
      <c r="L597" s="461"/>
      <c r="M597" s="407"/>
      <c r="N597" s="407"/>
      <c r="O597" s="407"/>
      <c r="P597" s="407"/>
      <c r="Q597" s="407"/>
      <c r="R597" s="407"/>
      <c r="S597" s="407"/>
      <c r="T597" s="407"/>
      <c r="U597" s="407"/>
      <c r="V597" s="407"/>
      <c r="W597" s="407"/>
      <c r="X597" s="407"/>
      <c r="Y597" s="407"/>
      <c r="Z597" s="407"/>
      <c r="AA597" s="407"/>
    </row>
    <row r="598" spans="1:27" ht="15" customHeight="1">
      <c r="A598" s="459"/>
      <c r="B598" s="407"/>
      <c r="C598" s="407"/>
      <c r="D598" s="407"/>
      <c r="E598" s="407"/>
      <c r="F598" s="407"/>
      <c r="G598" s="407"/>
      <c r="H598" s="407"/>
      <c r="I598" s="407"/>
      <c r="J598" s="407"/>
      <c r="K598" s="407"/>
      <c r="L598" s="461"/>
      <c r="M598" s="407"/>
      <c r="N598" s="407"/>
      <c r="O598" s="407"/>
      <c r="P598" s="407"/>
      <c r="Q598" s="407"/>
      <c r="R598" s="407"/>
      <c r="S598" s="407"/>
      <c r="T598" s="407"/>
      <c r="U598" s="407"/>
      <c r="V598" s="407"/>
      <c r="W598" s="407"/>
      <c r="X598" s="407"/>
      <c r="Y598" s="407"/>
      <c r="Z598" s="407"/>
      <c r="AA598" s="407"/>
    </row>
    <row r="599" spans="1:27" ht="15" customHeight="1">
      <c r="A599" s="459"/>
      <c r="B599" s="407"/>
      <c r="C599" s="407"/>
      <c r="D599" s="407"/>
      <c r="E599" s="407"/>
      <c r="F599" s="407"/>
      <c r="G599" s="407"/>
      <c r="H599" s="407"/>
      <c r="I599" s="407"/>
      <c r="J599" s="407"/>
      <c r="K599" s="407"/>
      <c r="L599" s="461"/>
      <c r="M599" s="407"/>
      <c r="N599" s="407"/>
      <c r="O599" s="407"/>
      <c r="P599" s="407"/>
      <c r="Q599" s="407"/>
      <c r="R599" s="407"/>
      <c r="S599" s="407"/>
      <c r="T599" s="407"/>
      <c r="U599" s="407"/>
      <c r="V599" s="407"/>
      <c r="W599" s="407"/>
      <c r="X599" s="407"/>
      <c r="Y599" s="407"/>
      <c r="Z599" s="407"/>
      <c r="AA599" s="407"/>
    </row>
    <row r="600" spans="1:27" ht="15" customHeight="1">
      <c r="A600" s="459"/>
      <c r="B600" s="407"/>
      <c r="C600" s="407"/>
      <c r="D600" s="407"/>
      <c r="E600" s="407"/>
      <c r="F600" s="407"/>
      <c r="G600" s="407"/>
      <c r="H600" s="407"/>
      <c r="I600" s="407"/>
      <c r="J600" s="407"/>
      <c r="K600" s="407"/>
      <c r="L600" s="461"/>
      <c r="M600" s="407"/>
      <c r="N600" s="407"/>
      <c r="O600" s="407"/>
      <c r="P600" s="407"/>
      <c r="Q600" s="407"/>
      <c r="R600" s="407"/>
      <c r="S600" s="407"/>
      <c r="T600" s="407"/>
      <c r="U600" s="407"/>
      <c r="V600" s="407"/>
      <c r="W600" s="407"/>
      <c r="X600" s="407"/>
      <c r="Y600" s="407"/>
      <c r="Z600" s="407"/>
      <c r="AA600" s="407"/>
    </row>
    <row r="601" spans="1:27" ht="15" customHeight="1">
      <c r="A601" s="459"/>
      <c r="B601" s="407"/>
      <c r="C601" s="407"/>
      <c r="D601" s="407"/>
      <c r="E601" s="407"/>
      <c r="F601" s="407"/>
      <c r="G601" s="407"/>
      <c r="H601" s="407"/>
      <c r="I601" s="407"/>
      <c r="J601" s="407"/>
      <c r="K601" s="407"/>
      <c r="L601" s="461"/>
      <c r="M601" s="407"/>
      <c r="N601" s="407"/>
      <c r="O601" s="407"/>
      <c r="P601" s="407"/>
      <c r="Q601" s="407"/>
      <c r="R601" s="407"/>
      <c r="S601" s="407"/>
      <c r="T601" s="407"/>
      <c r="U601" s="407"/>
      <c r="V601" s="407"/>
      <c r="W601" s="407"/>
      <c r="X601" s="407"/>
      <c r="Y601" s="407"/>
      <c r="Z601" s="407"/>
      <c r="AA601" s="407"/>
    </row>
    <row r="602" spans="1:27" ht="15" customHeight="1">
      <c r="A602" s="459"/>
      <c r="B602" s="407"/>
      <c r="C602" s="407"/>
      <c r="D602" s="407"/>
      <c r="E602" s="407"/>
      <c r="F602" s="407"/>
      <c r="G602" s="407"/>
      <c r="H602" s="407"/>
      <c r="I602" s="407"/>
      <c r="J602" s="407"/>
      <c r="K602" s="407"/>
      <c r="L602" s="461"/>
      <c r="M602" s="407"/>
      <c r="N602" s="407"/>
      <c r="O602" s="407"/>
      <c r="P602" s="407"/>
      <c r="Q602" s="407"/>
      <c r="R602" s="407"/>
      <c r="S602" s="407"/>
      <c r="T602" s="407"/>
      <c r="U602" s="407"/>
      <c r="V602" s="407"/>
      <c r="W602" s="407"/>
      <c r="X602" s="407"/>
      <c r="Y602" s="407"/>
      <c r="Z602" s="407"/>
      <c r="AA602" s="407"/>
    </row>
    <row r="603" spans="1:27" ht="15" customHeight="1">
      <c r="A603" s="459"/>
      <c r="B603" s="407"/>
      <c r="C603" s="407"/>
      <c r="D603" s="407"/>
      <c r="E603" s="407"/>
      <c r="F603" s="407"/>
      <c r="G603" s="407"/>
      <c r="H603" s="407"/>
      <c r="I603" s="407"/>
      <c r="J603" s="407"/>
      <c r="K603" s="407"/>
      <c r="L603" s="461"/>
      <c r="M603" s="407"/>
      <c r="N603" s="407"/>
      <c r="O603" s="407"/>
      <c r="P603" s="407"/>
      <c r="Q603" s="407"/>
      <c r="R603" s="407"/>
      <c r="S603" s="407"/>
      <c r="T603" s="407"/>
      <c r="U603" s="407"/>
      <c r="V603" s="407"/>
      <c r="W603" s="407"/>
      <c r="X603" s="407"/>
      <c r="Y603" s="407"/>
      <c r="Z603" s="407"/>
      <c r="AA603" s="407"/>
    </row>
    <row r="604" spans="1:27" ht="15" customHeight="1">
      <c r="A604" s="459"/>
      <c r="B604" s="407"/>
      <c r="C604" s="407"/>
      <c r="D604" s="407"/>
      <c r="E604" s="407"/>
      <c r="F604" s="407"/>
      <c r="G604" s="407"/>
      <c r="H604" s="407"/>
      <c r="I604" s="407"/>
      <c r="J604" s="407"/>
      <c r="K604" s="407"/>
      <c r="L604" s="461"/>
      <c r="M604" s="407"/>
      <c r="N604" s="407"/>
      <c r="O604" s="407"/>
      <c r="P604" s="407"/>
      <c r="Q604" s="407"/>
      <c r="R604" s="407"/>
      <c r="S604" s="407"/>
      <c r="T604" s="407"/>
      <c r="U604" s="407"/>
      <c r="V604" s="407"/>
      <c r="W604" s="407"/>
      <c r="X604" s="407"/>
      <c r="Y604" s="407"/>
      <c r="Z604" s="407"/>
      <c r="AA604" s="407"/>
    </row>
    <row r="605" spans="1:27" ht="15" customHeight="1">
      <c r="A605" s="459"/>
      <c r="B605" s="407"/>
      <c r="C605" s="407"/>
      <c r="D605" s="407"/>
      <c r="E605" s="407"/>
      <c r="F605" s="407"/>
      <c r="G605" s="407"/>
      <c r="H605" s="407"/>
      <c r="I605" s="407"/>
      <c r="J605" s="407"/>
      <c r="K605" s="407"/>
      <c r="L605" s="461"/>
      <c r="M605" s="407"/>
      <c r="N605" s="407"/>
      <c r="O605" s="407"/>
      <c r="P605" s="407"/>
      <c r="Q605" s="407"/>
      <c r="R605" s="407"/>
      <c r="S605" s="407"/>
      <c r="T605" s="407"/>
      <c r="U605" s="407"/>
      <c r="V605" s="407"/>
      <c r="W605" s="407"/>
      <c r="X605" s="407"/>
      <c r="Y605" s="407"/>
      <c r="Z605" s="407"/>
      <c r="AA605" s="407"/>
    </row>
    <row r="606" spans="1:27" ht="15" customHeight="1">
      <c r="A606" s="459"/>
      <c r="B606" s="407"/>
      <c r="C606" s="407"/>
      <c r="D606" s="407"/>
      <c r="E606" s="407"/>
      <c r="F606" s="407"/>
      <c r="G606" s="407"/>
      <c r="H606" s="407"/>
      <c r="I606" s="407"/>
      <c r="J606" s="407"/>
      <c r="K606" s="407"/>
      <c r="L606" s="461"/>
      <c r="M606" s="407"/>
      <c r="N606" s="407"/>
      <c r="O606" s="407"/>
      <c r="P606" s="407"/>
      <c r="Q606" s="407"/>
      <c r="R606" s="407"/>
      <c r="S606" s="407"/>
      <c r="T606" s="407"/>
      <c r="U606" s="407"/>
      <c r="V606" s="407"/>
      <c r="W606" s="407"/>
      <c r="X606" s="407"/>
      <c r="Y606" s="407"/>
      <c r="Z606" s="407"/>
      <c r="AA606" s="407"/>
    </row>
    <row r="607" spans="1:27" ht="15" customHeight="1">
      <c r="A607" s="459"/>
      <c r="B607" s="407"/>
      <c r="C607" s="407"/>
      <c r="D607" s="407"/>
      <c r="E607" s="407"/>
      <c r="F607" s="407"/>
      <c r="G607" s="407"/>
      <c r="H607" s="407"/>
      <c r="I607" s="407"/>
      <c r="J607" s="407"/>
      <c r="K607" s="407"/>
      <c r="L607" s="461"/>
      <c r="M607" s="407"/>
      <c r="N607" s="407"/>
      <c r="O607" s="407"/>
      <c r="P607" s="407"/>
      <c r="Q607" s="407"/>
      <c r="R607" s="407"/>
      <c r="S607" s="407"/>
      <c r="T607" s="407"/>
      <c r="U607" s="407"/>
      <c r="V607" s="407"/>
      <c r="W607" s="407"/>
      <c r="X607" s="407"/>
      <c r="Y607" s="407"/>
      <c r="Z607" s="407"/>
      <c r="AA607" s="407"/>
    </row>
    <row r="608" spans="1:27" ht="15" customHeight="1">
      <c r="A608" s="459"/>
      <c r="B608" s="407"/>
      <c r="C608" s="407"/>
      <c r="D608" s="407"/>
      <c r="E608" s="407"/>
      <c r="F608" s="407"/>
      <c r="G608" s="407"/>
      <c r="H608" s="407"/>
      <c r="I608" s="407"/>
      <c r="J608" s="407"/>
      <c r="K608" s="407"/>
      <c r="L608" s="461"/>
      <c r="M608" s="407"/>
      <c r="N608" s="407"/>
      <c r="O608" s="407"/>
      <c r="P608" s="407"/>
      <c r="Q608" s="407"/>
      <c r="R608" s="407"/>
      <c r="S608" s="407"/>
      <c r="T608" s="407"/>
      <c r="U608" s="407"/>
      <c r="V608" s="407"/>
      <c r="W608" s="407"/>
      <c r="X608" s="407"/>
      <c r="Y608" s="407"/>
      <c r="Z608" s="407"/>
      <c r="AA608" s="407"/>
    </row>
    <row r="609" spans="1:27" ht="15" customHeight="1">
      <c r="A609" s="459"/>
      <c r="B609" s="407"/>
      <c r="C609" s="407"/>
      <c r="D609" s="407"/>
      <c r="E609" s="407"/>
      <c r="F609" s="407"/>
      <c r="G609" s="407"/>
      <c r="H609" s="407"/>
      <c r="I609" s="407"/>
      <c r="J609" s="407"/>
      <c r="K609" s="407"/>
      <c r="L609" s="461"/>
      <c r="M609" s="407"/>
      <c r="N609" s="407"/>
      <c r="O609" s="407"/>
      <c r="P609" s="407"/>
      <c r="Q609" s="407"/>
      <c r="R609" s="407"/>
      <c r="S609" s="407"/>
      <c r="T609" s="407"/>
      <c r="U609" s="407"/>
      <c r="V609" s="407"/>
      <c r="W609" s="407"/>
      <c r="X609" s="407"/>
      <c r="Y609" s="407"/>
      <c r="Z609" s="407"/>
      <c r="AA609" s="407"/>
    </row>
    <row r="610" spans="1:27" ht="15" customHeight="1">
      <c r="A610" s="459"/>
      <c r="B610" s="407"/>
      <c r="C610" s="407"/>
      <c r="D610" s="407"/>
      <c r="E610" s="407"/>
      <c r="F610" s="407"/>
      <c r="G610" s="407"/>
      <c r="H610" s="407"/>
      <c r="I610" s="407"/>
      <c r="J610" s="407"/>
      <c r="K610" s="407"/>
      <c r="L610" s="461"/>
      <c r="M610" s="407"/>
      <c r="N610" s="407"/>
      <c r="O610" s="407"/>
      <c r="P610" s="407"/>
      <c r="Q610" s="407"/>
      <c r="R610" s="407"/>
      <c r="S610" s="407"/>
      <c r="T610" s="407"/>
      <c r="U610" s="407"/>
      <c r="V610" s="407"/>
      <c r="W610" s="407"/>
      <c r="X610" s="407"/>
      <c r="Y610" s="407"/>
      <c r="Z610" s="407"/>
      <c r="AA610" s="407"/>
    </row>
    <row r="611" spans="1:27" ht="15" customHeight="1">
      <c r="A611" s="459"/>
      <c r="B611" s="407"/>
      <c r="C611" s="407"/>
      <c r="D611" s="407"/>
      <c r="E611" s="407"/>
      <c r="F611" s="407"/>
      <c r="G611" s="407"/>
      <c r="H611" s="407"/>
      <c r="I611" s="407"/>
      <c r="J611" s="407"/>
      <c r="K611" s="407"/>
      <c r="L611" s="461"/>
      <c r="M611" s="407"/>
      <c r="N611" s="407"/>
      <c r="O611" s="407"/>
      <c r="P611" s="407"/>
      <c r="Q611" s="407"/>
      <c r="R611" s="407"/>
      <c r="S611" s="407"/>
      <c r="T611" s="407"/>
      <c r="U611" s="407"/>
      <c r="V611" s="407"/>
      <c r="W611" s="407"/>
      <c r="X611" s="407"/>
      <c r="Y611" s="407"/>
      <c r="Z611" s="407"/>
      <c r="AA611" s="407"/>
    </row>
    <row r="612" spans="1:27" ht="15" customHeight="1">
      <c r="A612" s="459"/>
      <c r="B612" s="407"/>
      <c r="C612" s="407"/>
      <c r="D612" s="407"/>
      <c r="E612" s="407"/>
      <c r="F612" s="407"/>
      <c r="G612" s="407"/>
      <c r="H612" s="407"/>
      <c r="I612" s="407"/>
      <c r="J612" s="407"/>
      <c r="K612" s="407"/>
      <c r="L612" s="461"/>
      <c r="M612" s="407"/>
      <c r="N612" s="407"/>
      <c r="O612" s="407"/>
      <c r="P612" s="407"/>
      <c r="Q612" s="407"/>
      <c r="R612" s="407"/>
      <c r="S612" s="407"/>
      <c r="T612" s="407"/>
      <c r="U612" s="407"/>
      <c r="V612" s="407"/>
      <c r="W612" s="407"/>
      <c r="X612" s="407"/>
      <c r="Y612" s="407"/>
      <c r="Z612" s="407"/>
      <c r="AA612" s="407"/>
    </row>
    <row r="613" spans="1:27" ht="15" customHeight="1">
      <c r="A613" s="459"/>
      <c r="B613" s="407"/>
      <c r="C613" s="407"/>
      <c r="D613" s="407"/>
      <c r="E613" s="407"/>
      <c r="F613" s="407"/>
      <c r="G613" s="407"/>
      <c r="H613" s="407"/>
      <c r="I613" s="407"/>
      <c r="J613" s="407"/>
      <c r="K613" s="407"/>
      <c r="L613" s="461"/>
      <c r="M613" s="407"/>
      <c r="N613" s="407"/>
      <c r="O613" s="407"/>
      <c r="P613" s="407"/>
      <c r="Q613" s="407"/>
      <c r="R613" s="407"/>
      <c r="S613" s="407"/>
      <c r="T613" s="407"/>
      <c r="U613" s="407"/>
      <c r="V613" s="407"/>
      <c r="W613" s="407"/>
      <c r="X613" s="407"/>
      <c r="Y613" s="407"/>
      <c r="Z613" s="407"/>
      <c r="AA613" s="407"/>
    </row>
    <row r="614" spans="1:27" ht="15" customHeight="1">
      <c r="A614" s="459"/>
      <c r="B614" s="407"/>
      <c r="C614" s="407"/>
      <c r="D614" s="407"/>
      <c r="E614" s="407"/>
      <c r="F614" s="407"/>
      <c r="G614" s="407"/>
      <c r="H614" s="407"/>
      <c r="I614" s="407"/>
      <c r="J614" s="407"/>
      <c r="K614" s="407"/>
      <c r="L614" s="461"/>
      <c r="M614" s="407"/>
      <c r="N614" s="407"/>
      <c r="O614" s="407"/>
      <c r="P614" s="407"/>
      <c r="Q614" s="407"/>
      <c r="R614" s="407"/>
      <c r="S614" s="407"/>
      <c r="T614" s="407"/>
      <c r="U614" s="407"/>
      <c r="V614" s="407"/>
      <c r="W614" s="407"/>
      <c r="X614" s="407"/>
      <c r="Y614" s="407"/>
      <c r="Z614" s="407"/>
      <c r="AA614" s="407"/>
    </row>
    <row r="615" spans="1:27" ht="15" customHeight="1">
      <c r="A615" s="459"/>
      <c r="B615" s="407"/>
      <c r="C615" s="407"/>
      <c r="D615" s="407"/>
      <c r="E615" s="407"/>
      <c r="F615" s="407"/>
      <c r="G615" s="407"/>
      <c r="H615" s="407"/>
      <c r="I615" s="407"/>
      <c r="J615" s="407"/>
      <c r="K615" s="407"/>
      <c r="L615" s="461"/>
      <c r="M615" s="407"/>
      <c r="N615" s="407"/>
      <c r="O615" s="407"/>
      <c r="P615" s="407"/>
      <c r="Q615" s="407"/>
      <c r="R615" s="407"/>
      <c r="S615" s="407"/>
      <c r="T615" s="407"/>
      <c r="U615" s="407"/>
      <c r="V615" s="407"/>
      <c r="W615" s="407"/>
      <c r="X615" s="407"/>
      <c r="Y615" s="407"/>
      <c r="Z615" s="407"/>
      <c r="AA615" s="407"/>
    </row>
    <row r="616" spans="1:27" ht="15" customHeight="1">
      <c r="A616" s="459"/>
      <c r="B616" s="407"/>
      <c r="C616" s="407"/>
      <c r="D616" s="407"/>
      <c r="E616" s="407"/>
      <c r="F616" s="407"/>
      <c r="G616" s="407"/>
      <c r="H616" s="407"/>
      <c r="I616" s="407"/>
      <c r="J616" s="407"/>
      <c r="K616" s="407"/>
      <c r="L616" s="461"/>
      <c r="M616" s="407"/>
      <c r="N616" s="407"/>
      <c r="O616" s="407"/>
      <c r="P616" s="407"/>
      <c r="Q616" s="407"/>
      <c r="R616" s="407"/>
      <c r="S616" s="407"/>
      <c r="T616" s="407"/>
      <c r="U616" s="407"/>
      <c r="V616" s="407"/>
      <c r="W616" s="407"/>
      <c r="X616" s="407"/>
      <c r="Y616" s="407"/>
      <c r="Z616" s="407"/>
      <c r="AA616" s="407"/>
    </row>
    <row r="617" spans="1:27" ht="15" customHeight="1">
      <c r="A617" s="459"/>
      <c r="B617" s="407"/>
      <c r="C617" s="407"/>
      <c r="D617" s="407"/>
      <c r="E617" s="407"/>
      <c r="F617" s="407"/>
      <c r="G617" s="407"/>
      <c r="H617" s="407"/>
      <c r="I617" s="407"/>
      <c r="J617" s="407"/>
      <c r="K617" s="407"/>
      <c r="L617" s="461"/>
      <c r="M617" s="407"/>
      <c r="N617" s="407"/>
      <c r="O617" s="407"/>
      <c r="P617" s="407"/>
      <c r="Q617" s="407"/>
      <c r="R617" s="407"/>
      <c r="S617" s="407"/>
      <c r="T617" s="407"/>
      <c r="U617" s="407"/>
      <c r="V617" s="407"/>
      <c r="W617" s="407"/>
      <c r="X617" s="407"/>
      <c r="Y617" s="407"/>
      <c r="Z617" s="407"/>
      <c r="AA617" s="407"/>
    </row>
    <row r="618" spans="1:27" ht="15" customHeight="1">
      <c r="A618" s="459"/>
      <c r="B618" s="407"/>
      <c r="C618" s="407"/>
      <c r="D618" s="407"/>
      <c r="E618" s="407"/>
      <c r="F618" s="407"/>
      <c r="G618" s="407"/>
      <c r="H618" s="407"/>
      <c r="I618" s="407"/>
      <c r="J618" s="407"/>
      <c r="K618" s="407"/>
      <c r="L618" s="461"/>
      <c r="M618" s="407"/>
      <c r="N618" s="407"/>
      <c r="O618" s="407"/>
      <c r="P618" s="407"/>
      <c r="Q618" s="407"/>
      <c r="R618" s="407"/>
      <c r="S618" s="407"/>
      <c r="T618" s="407"/>
      <c r="U618" s="407"/>
      <c r="V618" s="407"/>
      <c r="W618" s="407"/>
      <c r="X618" s="407"/>
      <c r="Y618" s="407"/>
      <c r="Z618" s="407"/>
      <c r="AA618" s="407"/>
    </row>
    <row r="619" spans="1:27" ht="15" customHeight="1">
      <c r="A619" s="459"/>
      <c r="B619" s="407"/>
      <c r="C619" s="407"/>
      <c r="D619" s="407"/>
      <c r="E619" s="407"/>
      <c r="F619" s="407"/>
      <c r="G619" s="407"/>
      <c r="H619" s="407"/>
      <c r="I619" s="407"/>
      <c r="J619" s="407"/>
      <c r="K619" s="407"/>
      <c r="L619" s="461"/>
      <c r="M619" s="407"/>
      <c r="N619" s="407"/>
      <c r="O619" s="407"/>
      <c r="P619" s="407"/>
      <c r="Q619" s="407"/>
      <c r="R619" s="407"/>
      <c r="S619" s="407"/>
      <c r="T619" s="407"/>
      <c r="U619" s="407"/>
      <c r="V619" s="407"/>
      <c r="W619" s="407"/>
      <c r="X619" s="407"/>
      <c r="Y619" s="407"/>
      <c r="Z619" s="407"/>
      <c r="AA619" s="407"/>
    </row>
    <row r="620" spans="1:27" ht="15" customHeight="1">
      <c r="A620" s="459"/>
      <c r="B620" s="407"/>
      <c r="C620" s="407"/>
      <c r="D620" s="407"/>
      <c r="E620" s="407"/>
      <c r="F620" s="407"/>
      <c r="G620" s="407"/>
      <c r="H620" s="407"/>
      <c r="I620" s="407"/>
      <c r="J620" s="407"/>
      <c r="K620" s="407"/>
      <c r="L620" s="461"/>
      <c r="M620" s="407"/>
      <c r="N620" s="407"/>
      <c r="O620" s="407"/>
      <c r="P620" s="407"/>
      <c r="Q620" s="407"/>
      <c r="R620" s="407"/>
      <c r="S620" s="407"/>
      <c r="T620" s="407"/>
      <c r="U620" s="407"/>
      <c r="V620" s="407"/>
      <c r="W620" s="407"/>
      <c r="X620" s="407"/>
      <c r="Y620" s="407"/>
      <c r="Z620" s="407"/>
      <c r="AA620" s="407"/>
    </row>
    <row r="621" spans="1:27" ht="15" customHeight="1">
      <c r="A621" s="459"/>
      <c r="B621" s="407"/>
      <c r="C621" s="407"/>
      <c r="D621" s="407"/>
      <c r="E621" s="407"/>
      <c r="F621" s="407"/>
      <c r="G621" s="407"/>
      <c r="H621" s="407"/>
      <c r="I621" s="407"/>
      <c r="J621" s="407"/>
      <c r="K621" s="407"/>
      <c r="L621" s="461"/>
      <c r="M621" s="407"/>
      <c r="N621" s="407"/>
      <c r="O621" s="407"/>
      <c r="P621" s="407"/>
      <c r="Q621" s="407"/>
      <c r="R621" s="407"/>
      <c r="S621" s="407"/>
      <c r="T621" s="407"/>
      <c r="U621" s="407"/>
      <c r="V621" s="407"/>
      <c r="W621" s="407"/>
      <c r="X621" s="407"/>
      <c r="Y621" s="407"/>
      <c r="Z621" s="407"/>
      <c r="AA621" s="407"/>
    </row>
    <row r="622" spans="1:27" ht="15" customHeight="1">
      <c r="A622" s="459"/>
      <c r="B622" s="407"/>
      <c r="C622" s="407"/>
      <c r="D622" s="407"/>
      <c r="E622" s="407"/>
      <c r="F622" s="407"/>
      <c r="G622" s="407"/>
      <c r="H622" s="407"/>
      <c r="I622" s="407"/>
      <c r="J622" s="407"/>
      <c r="K622" s="407"/>
      <c r="L622" s="461"/>
      <c r="M622" s="407"/>
      <c r="N622" s="407"/>
      <c r="O622" s="407"/>
      <c r="P622" s="407"/>
      <c r="Q622" s="407"/>
      <c r="R622" s="407"/>
      <c r="S622" s="407"/>
      <c r="T622" s="407"/>
      <c r="U622" s="407"/>
      <c r="V622" s="407"/>
      <c r="W622" s="407"/>
      <c r="X622" s="407"/>
      <c r="Y622" s="407"/>
      <c r="Z622" s="407"/>
      <c r="AA622" s="407"/>
    </row>
    <row r="623" spans="1:27" ht="15" customHeight="1">
      <c r="A623" s="459"/>
      <c r="B623" s="407"/>
      <c r="C623" s="407"/>
      <c r="D623" s="407"/>
      <c r="E623" s="407"/>
      <c r="F623" s="407"/>
      <c r="G623" s="407"/>
      <c r="H623" s="407"/>
      <c r="I623" s="407"/>
      <c r="J623" s="407"/>
      <c r="K623" s="407"/>
      <c r="L623" s="461"/>
      <c r="M623" s="407"/>
      <c r="N623" s="407"/>
      <c r="O623" s="407"/>
      <c r="P623" s="407"/>
      <c r="Q623" s="407"/>
      <c r="R623" s="407"/>
      <c r="S623" s="407"/>
      <c r="T623" s="407"/>
      <c r="U623" s="407"/>
      <c r="V623" s="407"/>
      <c r="W623" s="407"/>
      <c r="X623" s="407"/>
      <c r="Y623" s="407"/>
      <c r="Z623" s="407"/>
      <c r="AA623" s="407"/>
    </row>
    <row r="624" spans="1:27" ht="15" customHeight="1">
      <c r="A624" s="459"/>
      <c r="B624" s="407"/>
      <c r="C624" s="407"/>
      <c r="D624" s="407"/>
      <c r="E624" s="407"/>
      <c r="F624" s="407"/>
      <c r="G624" s="407"/>
      <c r="H624" s="407"/>
      <c r="I624" s="407"/>
      <c r="J624" s="407"/>
      <c r="K624" s="407"/>
      <c r="L624" s="461"/>
      <c r="M624" s="407"/>
      <c r="N624" s="407"/>
      <c r="O624" s="407"/>
      <c r="P624" s="407"/>
      <c r="Q624" s="407"/>
      <c r="R624" s="407"/>
      <c r="S624" s="407"/>
      <c r="T624" s="407"/>
      <c r="U624" s="407"/>
      <c r="V624" s="407"/>
      <c r="W624" s="407"/>
      <c r="X624" s="407"/>
      <c r="Y624" s="407"/>
      <c r="Z624" s="407"/>
      <c r="AA624" s="407"/>
    </row>
    <row r="625" spans="1:27" ht="15" customHeight="1">
      <c r="A625" s="459"/>
      <c r="B625" s="407"/>
      <c r="C625" s="407"/>
      <c r="D625" s="407"/>
      <c r="E625" s="407"/>
      <c r="F625" s="407"/>
      <c r="G625" s="407"/>
      <c r="H625" s="407"/>
      <c r="I625" s="407"/>
      <c r="J625" s="407"/>
      <c r="K625" s="407"/>
      <c r="L625" s="461"/>
      <c r="M625" s="407"/>
      <c r="N625" s="407"/>
      <c r="O625" s="407"/>
      <c r="P625" s="407"/>
      <c r="Q625" s="407"/>
      <c r="R625" s="407"/>
      <c r="S625" s="407"/>
      <c r="T625" s="407"/>
      <c r="U625" s="407"/>
      <c r="V625" s="407"/>
      <c r="W625" s="407"/>
      <c r="X625" s="407"/>
      <c r="Y625" s="407"/>
      <c r="Z625" s="407"/>
      <c r="AA625" s="407"/>
    </row>
    <row r="626" spans="1:27" ht="15" customHeight="1">
      <c r="A626" s="459"/>
      <c r="B626" s="407"/>
      <c r="C626" s="407"/>
      <c r="D626" s="407"/>
      <c r="E626" s="407"/>
      <c r="F626" s="407"/>
      <c r="G626" s="407"/>
      <c r="H626" s="407"/>
      <c r="I626" s="407"/>
      <c r="J626" s="407"/>
      <c r="K626" s="407"/>
      <c r="L626" s="461"/>
      <c r="M626" s="407"/>
      <c r="N626" s="407"/>
      <c r="O626" s="407"/>
      <c r="P626" s="407"/>
      <c r="Q626" s="407"/>
      <c r="R626" s="407"/>
      <c r="S626" s="407"/>
      <c r="T626" s="407"/>
      <c r="U626" s="407"/>
      <c r="V626" s="407"/>
      <c r="W626" s="407"/>
      <c r="X626" s="407"/>
      <c r="Y626" s="407"/>
      <c r="Z626" s="407"/>
      <c r="AA626" s="407"/>
    </row>
    <row r="627" spans="1:27" ht="15" customHeight="1">
      <c r="A627" s="459"/>
      <c r="B627" s="407"/>
      <c r="C627" s="407"/>
      <c r="D627" s="407"/>
      <c r="E627" s="407"/>
      <c r="F627" s="407"/>
      <c r="G627" s="407"/>
      <c r="H627" s="407"/>
      <c r="I627" s="407"/>
      <c r="J627" s="407"/>
      <c r="K627" s="407"/>
      <c r="L627" s="461"/>
      <c r="M627" s="407"/>
      <c r="N627" s="407"/>
      <c r="O627" s="407"/>
      <c r="P627" s="407"/>
      <c r="Q627" s="407"/>
      <c r="R627" s="407"/>
      <c r="S627" s="407"/>
      <c r="T627" s="407"/>
      <c r="U627" s="407"/>
      <c r="V627" s="407"/>
      <c r="W627" s="407"/>
      <c r="X627" s="407"/>
      <c r="Y627" s="407"/>
      <c r="Z627" s="407"/>
      <c r="AA627" s="407"/>
    </row>
    <row r="628" spans="1:27" ht="15" customHeight="1">
      <c r="A628" s="459"/>
      <c r="B628" s="407"/>
      <c r="C628" s="407"/>
      <c r="D628" s="407"/>
      <c r="E628" s="407"/>
      <c r="F628" s="407"/>
      <c r="G628" s="407"/>
      <c r="H628" s="407"/>
      <c r="I628" s="407"/>
      <c r="J628" s="407"/>
      <c r="K628" s="407"/>
      <c r="L628" s="461"/>
      <c r="M628" s="407"/>
      <c r="N628" s="407"/>
      <c r="O628" s="407"/>
      <c r="P628" s="407"/>
      <c r="Q628" s="407"/>
      <c r="R628" s="407"/>
      <c r="S628" s="407"/>
      <c r="T628" s="407"/>
      <c r="U628" s="407"/>
      <c r="V628" s="407"/>
      <c r="W628" s="407"/>
      <c r="X628" s="407"/>
      <c r="Y628" s="407"/>
      <c r="Z628" s="407"/>
      <c r="AA628" s="407"/>
    </row>
    <row r="629" spans="1:27" ht="15" customHeight="1">
      <c r="A629" s="459"/>
      <c r="B629" s="407"/>
      <c r="C629" s="407"/>
      <c r="D629" s="407"/>
      <c r="E629" s="407"/>
      <c r="F629" s="407"/>
      <c r="G629" s="407"/>
      <c r="H629" s="407"/>
      <c r="I629" s="407"/>
      <c r="J629" s="407"/>
      <c r="K629" s="407"/>
      <c r="L629" s="461"/>
      <c r="M629" s="407"/>
      <c r="N629" s="407"/>
      <c r="O629" s="407"/>
      <c r="P629" s="407"/>
      <c r="Q629" s="407"/>
      <c r="R629" s="407"/>
      <c r="S629" s="407"/>
      <c r="T629" s="407"/>
      <c r="U629" s="407"/>
      <c r="V629" s="407"/>
      <c r="W629" s="407"/>
      <c r="X629" s="407"/>
      <c r="Y629" s="407"/>
      <c r="Z629" s="407"/>
      <c r="AA629" s="407"/>
    </row>
    <row r="630" spans="1:27" ht="15" customHeight="1">
      <c r="A630" s="459"/>
      <c r="B630" s="407"/>
      <c r="C630" s="407"/>
      <c r="D630" s="407"/>
      <c r="E630" s="407"/>
      <c r="F630" s="407"/>
      <c r="G630" s="407"/>
      <c r="H630" s="407"/>
      <c r="I630" s="407"/>
      <c r="J630" s="407"/>
      <c r="K630" s="407"/>
      <c r="L630" s="461"/>
      <c r="M630" s="407"/>
      <c r="N630" s="407"/>
      <c r="O630" s="407"/>
      <c r="P630" s="407"/>
      <c r="Q630" s="407"/>
      <c r="R630" s="407"/>
      <c r="S630" s="407"/>
      <c r="T630" s="407"/>
      <c r="U630" s="407"/>
      <c r="V630" s="407"/>
      <c r="W630" s="407"/>
      <c r="X630" s="407"/>
      <c r="Y630" s="407"/>
      <c r="Z630" s="407"/>
      <c r="AA630" s="407"/>
    </row>
    <row r="631" spans="1:27" ht="15" customHeight="1">
      <c r="A631" s="459"/>
      <c r="B631" s="407"/>
      <c r="C631" s="407"/>
      <c r="D631" s="407"/>
      <c r="E631" s="407"/>
      <c r="F631" s="407"/>
      <c r="G631" s="407"/>
      <c r="H631" s="407"/>
      <c r="I631" s="407"/>
      <c r="J631" s="407"/>
      <c r="K631" s="407"/>
      <c r="L631" s="461"/>
      <c r="M631" s="407"/>
      <c r="N631" s="407"/>
      <c r="O631" s="407"/>
      <c r="P631" s="407"/>
      <c r="Q631" s="407"/>
      <c r="R631" s="407"/>
      <c r="S631" s="407"/>
      <c r="T631" s="407"/>
      <c r="U631" s="407"/>
      <c r="V631" s="407"/>
      <c r="W631" s="407"/>
      <c r="X631" s="407"/>
      <c r="Y631" s="407"/>
      <c r="Z631" s="407"/>
      <c r="AA631" s="407"/>
    </row>
    <row r="632" spans="1:27" ht="15" customHeight="1">
      <c r="A632" s="459"/>
      <c r="B632" s="407"/>
      <c r="C632" s="407"/>
      <c r="D632" s="407"/>
      <c r="E632" s="407"/>
      <c r="F632" s="407"/>
      <c r="G632" s="407"/>
      <c r="H632" s="407"/>
      <c r="I632" s="407"/>
      <c r="J632" s="407"/>
      <c r="K632" s="407"/>
      <c r="L632" s="461"/>
      <c r="M632" s="407"/>
      <c r="N632" s="407"/>
      <c r="O632" s="407"/>
      <c r="P632" s="407"/>
      <c r="Q632" s="407"/>
      <c r="R632" s="407"/>
      <c r="S632" s="407"/>
      <c r="T632" s="407"/>
      <c r="U632" s="407"/>
      <c r="V632" s="407"/>
      <c r="W632" s="407"/>
      <c r="X632" s="407"/>
      <c r="Y632" s="407"/>
      <c r="Z632" s="407"/>
      <c r="AA632" s="407"/>
    </row>
    <row r="633" spans="1:27" ht="15" customHeight="1">
      <c r="A633" s="459"/>
      <c r="B633" s="407"/>
      <c r="C633" s="407"/>
      <c r="D633" s="407"/>
      <c r="E633" s="407"/>
      <c r="F633" s="407"/>
      <c r="G633" s="407"/>
      <c r="H633" s="407"/>
      <c r="I633" s="407"/>
      <c r="J633" s="407"/>
      <c r="K633" s="407"/>
      <c r="L633" s="461"/>
      <c r="M633" s="407"/>
      <c r="N633" s="407"/>
      <c r="O633" s="407"/>
      <c r="P633" s="407"/>
      <c r="Q633" s="407"/>
      <c r="R633" s="407"/>
      <c r="S633" s="407"/>
      <c r="T633" s="407"/>
      <c r="U633" s="407"/>
      <c r="V633" s="407"/>
      <c r="W633" s="407"/>
      <c r="X633" s="407"/>
      <c r="Y633" s="407"/>
      <c r="Z633" s="407"/>
      <c r="AA633" s="407"/>
    </row>
    <row r="634" spans="1:27" ht="15" customHeight="1">
      <c r="A634" s="459"/>
      <c r="B634" s="407"/>
      <c r="C634" s="407"/>
      <c r="D634" s="407"/>
      <c r="E634" s="407"/>
      <c r="F634" s="407"/>
      <c r="G634" s="407"/>
      <c r="H634" s="407"/>
      <c r="I634" s="407"/>
      <c r="J634" s="407"/>
      <c r="K634" s="407"/>
      <c r="L634" s="461"/>
      <c r="M634" s="407"/>
      <c r="N634" s="407"/>
      <c r="O634" s="407"/>
      <c r="P634" s="407"/>
      <c r="Q634" s="407"/>
      <c r="R634" s="407"/>
      <c r="S634" s="407"/>
      <c r="T634" s="407"/>
      <c r="U634" s="407"/>
      <c r="V634" s="407"/>
      <c r="W634" s="407"/>
      <c r="X634" s="407"/>
      <c r="Y634" s="407"/>
      <c r="Z634" s="407"/>
      <c r="AA634" s="407"/>
    </row>
    <row r="635" spans="1:27" ht="15" customHeight="1">
      <c r="A635" s="459"/>
      <c r="B635" s="407"/>
      <c r="C635" s="407"/>
      <c r="D635" s="407"/>
      <c r="E635" s="407"/>
      <c r="F635" s="407"/>
      <c r="G635" s="407"/>
      <c r="H635" s="407"/>
      <c r="I635" s="407"/>
      <c r="J635" s="407"/>
      <c r="K635" s="407"/>
      <c r="L635" s="461"/>
      <c r="M635" s="407"/>
      <c r="N635" s="407"/>
      <c r="O635" s="407"/>
      <c r="P635" s="407"/>
      <c r="Q635" s="407"/>
      <c r="R635" s="407"/>
      <c r="S635" s="407"/>
      <c r="T635" s="407"/>
      <c r="U635" s="407"/>
      <c r="V635" s="407"/>
      <c r="W635" s="407"/>
      <c r="X635" s="407"/>
      <c r="Y635" s="407"/>
      <c r="Z635" s="407"/>
      <c r="AA635" s="407"/>
    </row>
    <row r="636" spans="1:27" ht="15" customHeight="1">
      <c r="A636" s="459"/>
      <c r="B636" s="407"/>
      <c r="C636" s="407"/>
      <c r="D636" s="407"/>
      <c r="E636" s="407"/>
      <c r="F636" s="407"/>
      <c r="G636" s="407"/>
      <c r="H636" s="407"/>
      <c r="I636" s="407"/>
      <c r="J636" s="407"/>
      <c r="K636" s="407"/>
      <c r="L636" s="461"/>
      <c r="M636" s="407"/>
      <c r="N636" s="407"/>
      <c r="O636" s="407"/>
      <c r="P636" s="407"/>
      <c r="Q636" s="407"/>
      <c r="R636" s="407"/>
      <c r="S636" s="407"/>
      <c r="T636" s="407"/>
      <c r="U636" s="407"/>
      <c r="V636" s="407"/>
      <c r="W636" s="407"/>
      <c r="X636" s="407"/>
      <c r="Y636" s="407"/>
      <c r="Z636" s="407"/>
      <c r="AA636" s="407"/>
    </row>
    <row r="637" spans="1:27" ht="15" customHeight="1">
      <c r="A637" s="459"/>
      <c r="B637" s="407"/>
      <c r="C637" s="407"/>
      <c r="D637" s="407"/>
      <c r="E637" s="407"/>
      <c r="F637" s="407"/>
      <c r="G637" s="407"/>
      <c r="H637" s="407"/>
      <c r="I637" s="407"/>
      <c r="J637" s="407"/>
      <c r="K637" s="407"/>
      <c r="L637" s="461"/>
      <c r="M637" s="407"/>
      <c r="N637" s="407"/>
      <c r="O637" s="407"/>
      <c r="P637" s="407"/>
      <c r="Q637" s="407"/>
      <c r="R637" s="407"/>
      <c r="S637" s="407"/>
      <c r="T637" s="407"/>
      <c r="U637" s="407"/>
      <c r="V637" s="407"/>
      <c r="W637" s="407"/>
      <c r="X637" s="407"/>
      <c r="Y637" s="407"/>
      <c r="Z637" s="407"/>
      <c r="AA637" s="407"/>
    </row>
    <row r="638" spans="1:27" ht="15" customHeight="1">
      <c r="A638" s="459"/>
      <c r="B638" s="407"/>
      <c r="C638" s="407"/>
      <c r="D638" s="407"/>
      <c r="E638" s="407"/>
      <c r="F638" s="407"/>
      <c r="G638" s="407"/>
      <c r="H638" s="407"/>
      <c r="I638" s="407"/>
      <c r="J638" s="407"/>
      <c r="K638" s="407"/>
      <c r="L638" s="461"/>
      <c r="M638" s="407"/>
      <c r="N638" s="407"/>
      <c r="O638" s="407"/>
      <c r="P638" s="407"/>
      <c r="Q638" s="407"/>
      <c r="R638" s="407"/>
      <c r="S638" s="407"/>
      <c r="T638" s="407"/>
      <c r="U638" s="407"/>
      <c r="V638" s="407"/>
      <c r="W638" s="407"/>
      <c r="X638" s="407"/>
      <c r="Y638" s="407"/>
      <c r="Z638" s="407"/>
      <c r="AA638" s="407"/>
    </row>
    <row r="639" spans="1:27" ht="15" customHeight="1">
      <c r="A639" s="459"/>
      <c r="B639" s="407"/>
      <c r="C639" s="407"/>
      <c r="D639" s="407"/>
      <c r="E639" s="407"/>
      <c r="F639" s="407"/>
      <c r="G639" s="407"/>
      <c r="H639" s="407"/>
      <c r="I639" s="407"/>
      <c r="J639" s="407"/>
      <c r="K639" s="407"/>
      <c r="L639" s="461"/>
      <c r="M639" s="407"/>
      <c r="N639" s="407"/>
      <c r="O639" s="407"/>
      <c r="P639" s="407"/>
      <c r="Q639" s="407"/>
      <c r="R639" s="407"/>
      <c r="S639" s="407"/>
      <c r="T639" s="407"/>
      <c r="U639" s="407"/>
      <c r="V639" s="407"/>
      <c r="W639" s="407"/>
      <c r="X639" s="407"/>
      <c r="Y639" s="407"/>
      <c r="Z639" s="407"/>
      <c r="AA639" s="407"/>
    </row>
    <row r="640" spans="1:27" ht="15" customHeight="1">
      <c r="A640" s="459"/>
      <c r="B640" s="407"/>
      <c r="C640" s="407"/>
      <c r="D640" s="407"/>
      <c r="E640" s="407"/>
      <c r="F640" s="407"/>
      <c r="G640" s="407"/>
      <c r="H640" s="407"/>
      <c r="I640" s="407"/>
      <c r="J640" s="407"/>
      <c r="K640" s="407"/>
      <c r="L640" s="461"/>
      <c r="M640" s="407"/>
      <c r="N640" s="407"/>
      <c r="O640" s="407"/>
      <c r="P640" s="407"/>
      <c r="Q640" s="407"/>
      <c r="R640" s="407"/>
      <c r="S640" s="407"/>
      <c r="T640" s="407"/>
      <c r="U640" s="407"/>
      <c r="V640" s="407"/>
      <c r="W640" s="407"/>
      <c r="X640" s="407"/>
      <c r="Y640" s="407"/>
      <c r="Z640" s="407"/>
      <c r="AA640" s="407"/>
    </row>
    <row r="641" spans="1:27" ht="15" customHeight="1">
      <c r="A641" s="459"/>
      <c r="B641" s="407"/>
      <c r="C641" s="407"/>
      <c r="D641" s="407"/>
      <c r="E641" s="407"/>
      <c r="F641" s="407"/>
      <c r="G641" s="407"/>
      <c r="H641" s="407"/>
      <c r="I641" s="407"/>
      <c r="J641" s="407"/>
      <c r="K641" s="407"/>
      <c r="L641" s="461"/>
      <c r="M641" s="407"/>
      <c r="N641" s="407"/>
      <c r="O641" s="407"/>
      <c r="P641" s="407"/>
      <c r="Q641" s="407"/>
      <c r="R641" s="407"/>
      <c r="S641" s="407"/>
      <c r="T641" s="407"/>
      <c r="U641" s="407"/>
      <c r="V641" s="407"/>
      <c r="W641" s="407"/>
      <c r="X641" s="407"/>
      <c r="Y641" s="407"/>
      <c r="Z641" s="407"/>
      <c r="AA641" s="407"/>
    </row>
    <row r="642" spans="1:27" ht="15" customHeight="1">
      <c r="A642" s="459"/>
      <c r="B642" s="407"/>
      <c r="C642" s="407"/>
      <c r="D642" s="407"/>
      <c r="E642" s="407"/>
      <c r="F642" s="407"/>
      <c r="G642" s="407"/>
      <c r="H642" s="407"/>
      <c r="I642" s="407"/>
      <c r="J642" s="407"/>
      <c r="K642" s="407"/>
      <c r="L642" s="461"/>
      <c r="M642" s="407"/>
      <c r="N642" s="407"/>
      <c r="O642" s="407"/>
      <c r="P642" s="407"/>
      <c r="Q642" s="407"/>
      <c r="R642" s="407"/>
      <c r="S642" s="407"/>
      <c r="T642" s="407"/>
      <c r="U642" s="407"/>
      <c r="V642" s="407"/>
      <c r="W642" s="407"/>
      <c r="X642" s="407"/>
      <c r="Y642" s="407"/>
      <c r="Z642" s="407"/>
      <c r="AA642" s="407"/>
    </row>
    <row r="643" spans="1:27" ht="15" customHeight="1">
      <c r="A643" s="459"/>
      <c r="B643" s="407"/>
      <c r="C643" s="407"/>
      <c r="D643" s="407"/>
      <c r="E643" s="407"/>
      <c r="F643" s="407"/>
      <c r="G643" s="407"/>
      <c r="H643" s="407"/>
      <c r="I643" s="407"/>
      <c r="J643" s="407"/>
      <c r="K643" s="407"/>
      <c r="L643" s="461"/>
      <c r="M643" s="407"/>
      <c r="N643" s="407"/>
      <c r="O643" s="407"/>
      <c r="P643" s="407"/>
      <c r="Q643" s="407"/>
      <c r="R643" s="407"/>
      <c r="S643" s="407"/>
      <c r="T643" s="407"/>
      <c r="U643" s="407"/>
      <c r="V643" s="407"/>
      <c r="W643" s="407"/>
      <c r="X643" s="407"/>
      <c r="Y643" s="407"/>
      <c r="Z643" s="407"/>
      <c r="AA643" s="407"/>
    </row>
    <row r="644" spans="1:27" ht="15" customHeight="1">
      <c r="A644" s="459"/>
      <c r="B644" s="407"/>
      <c r="C644" s="407"/>
      <c r="D644" s="407"/>
      <c r="E644" s="407"/>
      <c r="F644" s="407"/>
      <c r="G644" s="407"/>
      <c r="H644" s="407"/>
      <c r="I644" s="407"/>
      <c r="J644" s="407"/>
      <c r="K644" s="407"/>
      <c r="L644" s="461"/>
      <c r="M644" s="407"/>
      <c r="N644" s="407"/>
      <c r="O644" s="407"/>
      <c r="P644" s="407"/>
      <c r="Q644" s="407"/>
      <c r="R644" s="407"/>
      <c r="S644" s="407"/>
      <c r="T644" s="407"/>
      <c r="U644" s="407"/>
      <c r="V644" s="407"/>
      <c r="W644" s="407"/>
      <c r="X644" s="407"/>
      <c r="Y644" s="407"/>
      <c r="Z644" s="407"/>
      <c r="AA644" s="407"/>
    </row>
    <row r="645" spans="1:27" ht="15" customHeight="1">
      <c r="A645" s="459"/>
      <c r="B645" s="407"/>
      <c r="C645" s="407"/>
      <c r="D645" s="407"/>
      <c r="E645" s="407"/>
      <c r="F645" s="407"/>
      <c r="G645" s="407"/>
      <c r="H645" s="407"/>
      <c r="I645" s="407"/>
      <c r="J645" s="407"/>
      <c r="K645" s="407"/>
      <c r="L645" s="461"/>
      <c r="M645" s="407"/>
      <c r="N645" s="407"/>
      <c r="O645" s="407"/>
      <c r="P645" s="407"/>
      <c r="Q645" s="407"/>
      <c r="R645" s="407"/>
      <c r="S645" s="407"/>
      <c r="T645" s="407"/>
      <c r="U645" s="407"/>
      <c r="V645" s="407"/>
      <c r="W645" s="407"/>
      <c r="X645" s="407"/>
      <c r="Y645" s="407"/>
      <c r="Z645" s="407"/>
      <c r="AA645" s="407"/>
    </row>
    <row r="646" spans="1:27" ht="15" customHeight="1">
      <c r="A646" s="459"/>
      <c r="B646" s="407"/>
      <c r="C646" s="407"/>
      <c r="D646" s="407"/>
      <c r="E646" s="407"/>
      <c r="F646" s="407"/>
      <c r="G646" s="407"/>
      <c r="H646" s="407"/>
      <c r="I646" s="407"/>
      <c r="J646" s="407"/>
      <c r="K646" s="407"/>
      <c r="L646" s="461"/>
      <c r="M646" s="407"/>
      <c r="N646" s="407"/>
      <c r="O646" s="407"/>
      <c r="P646" s="407"/>
      <c r="Q646" s="407"/>
      <c r="R646" s="407"/>
      <c r="S646" s="407"/>
      <c r="T646" s="407"/>
      <c r="U646" s="407"/>
      <c r="V646" s="407"/>
      <c r="W646" s="407"/>
      <c r="X646" s="407"/>
      <c r="Y646" s="407"/>
      <c r="Z646" s="407"/>
      <c r="AA646" s="407"/>
    </row>
    <row r="647" spans="1:27" ht="15" customHeight="1">
      <c r="A647" s="459"/>
      <c r="B647" s="407"/>
      <c r="C647" s="407"/>
      <c r="D647" s="407"/>
      <c r="E647" s="407"/>
      <c r="F647" s="407"/>
      <c r="G647" s="407"/>
      <c r="H647" s="407"/>
      <c r="I647" s="407"/>
      <c r="J647" s="407"/>
      <c r="K647" s="407"/>
      <c r="L647" s="461"/>
      <c r="M647" s="407"/>
      <c r="N647" s="407"/>
      <c r="O647" s="407"/>
      <c r="P647" s="407"/>
      <c r="Q647" s="407"/>
      <c r="R647" s="407"/>
      <c r="S647" s="407"/>
      <c r="T647" s="407"/>
      <c r="U647" s="407"/>
      <c r="V647" s="407"/>
      <c r="W647" s="407"/>
      <c r="X647" s="407"/>
      <c r="Y647" s="407"/>
      <c r="Z647" s="407"/>
      <c r="AA647" s="407"/>
    </row>
    <row r="648" spans="1:27" ht="15" customHeight="1">
      <c r="A648" s="459"/>
      <c r="B648" s="407"/>
      <c r="C648" s="407"/>
      <c r="D648" s="407"/>
      <c r="E648" s="407"/>
      <c r="F648" s="407"/>
      <c r="G648" s="407"/>
      <c r="H648" s="407"/>
      <c r="I648" s="407"/>
      <c r="J648" s="407"/>
      <c r="K648" s="407"/>
      <c r="L648" s="461"/>
      <c r="M648" s="407"/>
      <c r="N648" s="407"/>
      <c r="O648" s="407"/>
      <c r="P648" s="407"/>
      <c r="Q648" s="407"/>
      <c r="R648" s="407"/>
      <c r="S648" s="407"/>
      <c r="T648" s="407"/>
      <c r="U648" s="407"/>
      <c r="V648" s="407"/>
      <c r="W648" s="407"/>
      <c r="X648" s="407"/>
      <c r="Y648" s="407"/>
      <c r="Z648" s="407"/>
      <c r="AA648" s="407"/>
    </row>
    <row r="649" spans="1:27" ht="15" customHeight="1">
      <c r="A649" s="459"/>
      <c r="B649" s="407"/>
      <c r="C649" s="407"/>
      <c r="D649" s="407"/>
      <c r="E649" s="407"/>
      <c r="F649" s="407"/>
      <c r="G649" s="407"/>
      <c r="H649" s="407"/>
      <c r="I649" s="407"/>
      <c r="J649" s="407"/>
      <c r="K649" s="407"/>
      <c r="L649" s="461"/>
      <c r="M649" s="407"/>
      <c r="N649" s="407"/>
      <c r="O649" s="407"/>
      <c r="P649" s="407"/>
      <c r="Q649" s="407"/>
      <c r="R649" s="407"/>
      <c r="S649" s="407"/>
      <c r="T649" s="407"/>
      <c r="U649" s="407"/>
      <c r="V649" s="407"/>
      <c r="W649" s="407"/>
      <c r="X649" s="407"/>
      <c r="Y649" s="407"/>
      <c r="Z649" s="407"/>
      <c r="AA649" s="407"/>
    </row>
    <row r="650" spans="1:27" ht="15" customHeight="1">
      <c r="A650" s="459"/>
      <c r="B650" s="407"/>
      <c r="C650" s="407"/>
      <c r="D650" s="407"/>
      <c r="E650" s="407"/>
      <c r="F650" s="407"/>
      <c r="G650" s="407"/>
      <c r="H650" s="407"/>
      <c r="I650" s="407"/>
      <c r="J650" s="407"/>
      <c r="K650" s="407"/>
      <c r="L650" s="461"/>
      <c r="M650" s="407"/>
      <c r="N650" s="407"/>
      <c r="O650" s="407"/>
      <c r="P650" s="407"/>
      <c r="Q650" s="407"/>
      <c r="R650" s="407"/>
      <c r="S650" s="407"/>
      <c r="T650" s="407"/>
      <c r="U650" s="407"/>
      <c r="V650" s="407"/>
      <c r="W650" s="407"/>
      <c r="X650" s="407"/>
      <c r="Y650" s="407"/>
      <c r="Z650" s="407"/>
      <c r="AA650" s="407"/>
    </row>
    <row r="651" spans="1:27" ht="15" customHeight="1">
      <c r="A651" s="459"/>
      <c r="B651" s="407"/>
      <c r="C651" s="407"/>
      <c r="D651" s="407"/>
      <c r="E651" s="407"/>
      <c r="F651" s="407"/>
      <c r="G651" s="407"/>
      <c r="H651" s="407"/>
      <c r="I651" s="407"/>
      <c r="J651" s="407"/>
      <c r="K651" s="407"/>
      <c r="L651" s="461"/>
      <c r="M651" s="407"/>
      <c r="N651" s="407"/>
      <c r="O651" s="407"/>
      <c r="P651" s="407"/>
      <c r="Q651" s="407"/>
      <c r="R651" s="407"/>
      <c r="S651" s="407"/>
      <c r="T651" s="407"/>
      <c r="U651" s="407"/>
      <c r="V651" s="407"/>
      <c r="W651" s="407"/>
      <c r="X651" s="407"/>
      <c r="Y651" s="407"/>
      <c r="Z651" s="407"/>
      <c r="AA651" s="407"/>
    </row>
    <row r="652" spans="1:27" ht="15" customHeight="1">
      <c r="A652" s="459"/>
      <c r="B652" s="407"/>
      <c r="C652" s="407"/>
      <c r="D652" s="407"/>
      <c r="E652" s="407"/>
      <c r="F652" s="407"/>
      <c r="G652" s="407"/>
      <c r="H652" s="407"/>
      <c r="I652" s="407"/>
      <c r="J652" s="407"/>
      <c r="K652" s="407"/>
      <c r="L652" s="461"/>
      <c r="M652" s="407"/>
      <c r="N652" s="407"/>
      <c r="O652" s="407"/>
      <c r="P652" s="407"/>
      <c r="Q652" s="407"/>
      <c r="R652" s="407"/>
      <c r="S652" s="407"/>
      <c r="T652" s="407"/>
      <c r="U652" s="407"/>
      <c r="V652" s="407"/>
      <c r="W652" s="407"/>
      <c r="X652" s="407"/>
      <c r="Y652" s="407"/>
      <c r="Z652" s="407"/>
      <c r="AA652" s="407"/>
    </row>
    <row r="653" spans="1:27" ht="15" customHeight="1">
      <c r="A653" s="459"/>
      <c r="B653" s="407"/>
      <c r="C653" s="407"/>
      <c r="D653" s="407"/>
      <c r="E653" s="407"/>
      <c r="F653" s="407"/>
      <c r="G653" s="407"/>
      <c r="H653" s="407"/>
      <c r="I653" s="407"/>
      <c r="J653" s="407"/>
      <c r="K653" s="407"/>
      <c r="L653" s="461"/>
      <c r="M653" s="407"/>
      <c r="N653" s="407"/>
      <c r="O653" s="407"/>
      <c r="P653" s="407"/>
      <c r="Q653" s="407"/>
      <c r="R653" s="407"/>
      <c r="S653" s="407"/>
      <c r="T653" s="407"/>
      <c r="U653" s="407"/>
      <c r="V653" s="407"/>
      <c r="W653" s="407"/>
      <c r="X653" s="407"/>
      <c r="Y653" s="407"/>
      <c r="Z653" s="407"/>
      <c r="AA653" s="407"/>
    </row>
    <row r="654" spans="1:27" ht="15" customHeight="1">
      <c r="A654" s="459"/>
      <c r="B654" s="407"/>
      <c r="C654" s="407"/>
      <c r="D654" s="407"/>
      <c r="E654" s="407"/>
      <c r="F654" s="407"/>
      <c r="G654" s="407"/>
      <c r="H654" s="407"/>
      <c r="I654" s="407"/>
      <c r="J654" s="407"/>
      <c r="K654" s="407"/>
      <c r="L654" s="461"/>
      <c r="M654" s="407"/>
      <c r="N654" s="407"/>
      <c r="O654" s="407"/>
      <c r="P654" s="407"/>
      <c r="Q654" s="407"/>
      <c r="R654" s="407"/>
      <c r="S654" s="407"/>
      <c r="T654" s="407"/>
      <c r="U654" s="407"/>
      <c r="V654" s="407"/>
      <c r="W654" s="407"/>
      <c r="X654" s="407"/>
      <c r="Y654" s="407"/>
      <c r="Z654" s="407"/>
      <c r="AA654" s="407"/>
    </row>
    <row r="655" spans="1:27" ht="15" customHeight="1">
      <c r="A655" s="459"/>
      <c r="B655" s="407"/>
      <c r="C655" s="407"/>
      <c r="D655" s="407"/>
      <c r="E655" s="407"/>
      <c r="F655" s="407"/>
      <c r="G655" s="407"/>
      <c r="H655" s="407"/>
      <c r="I655" s="407"/>
      <c r="J655" s="407"/>
      <c r="K655" s="407"/>
      <c r="L655" s="461"/>
      <c r="M655" s="407"/>
      <c r="N655" s="407"/>
      <c r="O655" s="407"/>
      <c r="P655" s="407"/>
      <c r="Q655" s="407"/>
      <c r="R655" s="407"/>
      <c r="S655" s="407"/>
      <c r="T655" s="407"/>
      <c r="U655" s="407"/>
      <c r="V655" s="407"/>
      <c r="W655" s="407"/>
      <c r="X655" s="407"/>
      <c r="Y655" s="407"/>
      <c r="Z655" s="407"/>
      <c r="AA655" s="407"/>
    </row>
    <row r="656" spans="1:27" ht="15" customHeight="1">
      <c r="A656" s="459"/>
      <c r="B656" s="407"/>
      <c r="C656" s="407"/>
      <c r="D656" s="407"/>
      <c r="E656" s="407"/>
      <c r="F656" s="407"/>
      <c r="G656" s="407"/>
      <c r="H656" s="407"/>
      <c r="I656" s="407"/>
      <c r="J656" s="407"/>
      <c r="K656" s="407"/>
      <c r="L656" s="461"/>
      <c r="M656" s="407"/>
      <c r="N656" s="407"/>
      <c r="O656" s="407"/>
      <c r="P656" s="407"/>
      <c r="Q656" s="407"/>
      <c r="R656" s="407"/>
      <c r="S656" s="407"/>
      <c r="T656" s="407"/>
      <c r="U656" s="407"/>
      <c r="V656" s="407"/>
      <c r="W656" s="407"/>
      <c r="X656" s="407"/>
      <c r="Y656" s="407"/>
      <c r="Z656" s="407"/>
      <c r="AA656" s="407"/>
    </row>
    <row r="657" spans="1:27" ht="15" customHeight="1">
      <c r="A657" s="459"/>
      <c r="B657" s="407"/>
      <c r="C657" s="407"/>
      <c r="D657" s="407"/>
      <c r="E657" s="407"/>
      <c r="F657" s="407"/>
      <c r="G657" s="407"/>
      <c r="H657" s="407"/>
      <c r="I657" s="407"/>
      <c r="J657" s="407"/>
      <c r="K657" s="407"/>
      <c r="L657" s="461"/>
      <c r="M657" s="407"/>
      <c r="N657" s="407"/>
      <c r="O657" s="407"/>
      <c r="P657" s="407"/>
      <c r="Q657" s="407"/>
      <c r="R657" s="407"/>
      <c r="S657" s="407"/>
      <c r="T657" s="407"/>
      <c r="U657" s="407"/>
      <c r="V657" s="407"/>
      <c r="W657" s="407"/>
      <c r="X657" s="407"/>
      <c r="Y657" s="407"/>
      <c r="Z657" s="407"/>
      <c r="AA657" s="407"/>
    </row>
    <row r="658" spans="1:27" ht="15" customHeight="1">
      <c r="A658" s="459"/>
      <c r="B658" s="407"/>
      <c r="C658" s="407"/>
      <c r="D658" s="407"/>
      <c r="E658" s="407"/>
      <c r="F658" s="407"/>
      <c r="G658" s="407"/>
      <c r="H658" s="407"/>
      <c r="I658" s="407"/>
      <c r="J658" s="407"/>
      <c r="K658" s="407"/>
      <c r="L658" s="461"/>
      <c r="M658" s="407"/>
      <c r="N658" s="407"/>
      <c r="O658" s="407"/>
      <c r="P658" s="407"/>
      <c r="Q658" s="407"/>
      <c r="R658" s="407"/>
      <c r="S658" s="407"/>
      <c r="T658" s="407"/>
      <c r="U658" s="407"/>
      <c r="V658" s="407"/>
      <c r="W658" s="407"/>
      <c r="X658" s="407"/>
      <c r="Y658" s="407"/>
      <c r="Z658" s="407"/>
      <c r="AA658" s="407"/>
    </row>
    <row r="659" spans="1:27" ht="15" customHeight="1">
      <c r="A659" s="459"/>
      <c r="B659" s="407"/>
      <c r="C659" s="407"/>
      <c r="D659" s="407"/>
      <c r="E659" s="407"/>
      <c r="F659" s="407"/>
      <c r="G659" s="407"/>
      <c r="H659" s="407"/>
      <c r="I659" s="407"/>
      <c r="J659" s="407"/>
      <c r="K659" s="407"/>
      <c r="L659" s="461"/>
      <c r="M659" s="407"/>
      <c r="N659" s="407"/>
      <c r="O659" s="407"/>
      <c r="P659" s="407"/>
      <c r="Q659" s="407"/>
      <c r="R659" s="407"/>
      <c r="S659" s="407"/>
      <c r="T659" s="407"/>
      <c r="U659" s="407"/>
      <c r="V659" s="407"/>
      <c r="W659" s="407"/>
      <c r="X659" s="407"/>
      <c r="Y659" s="407"/>
      <c r="Z659" s="407"/>
      <c r="AA659" s="407"/>
    </row>
    <row r="660" spans="1:27" ht="15" customHeight="1">
      <c r="A660" s="459"/>
      <c r="B660" s="407"/>
      <c r="C660" s="407"/>
      <c r="D660" s="407"/>
      <c r="E660" s="407"/>
      <c r="F660" s="407"/>
      <c r="G660" s="407"/>
      <c r="H660" s="407"/>
      <c r="I660" s="407"/>
      <c r="J660" s="407"/>
      <c r="K660" s="407"/>
      <c r="L660" s="461"/>
      <c r="M660" s="407"/>
      <c r="N660" s="407"/>
      <c r="O660" s="407"/>
      <c r="P660" s="407"/>
      <c r="Q660" s="407"/>
      <c r="R660" s="407"/>
      <c r="S660" s="407"/>
      <c r="T660" s="407"/>
      <c r="U660" s="407"/>
      <c r="V660" s="407"/>
      <c r="W660" s="407"/>
      <c r="X660" s="407"/>
      <c r="Y660" s="407"/>
      <c r="Z660" s="407"/>
      <c r="AA660" s="407"/>
    </row>
    <row r="661" spans="1:27" ht="15" customHeight="1">
      <c r="A661" s="459"/>
      <c r="B661" s="407"/>
      <c r="C661" s="407"/>
      <c r="D661" s="407"/>
      <c r="E661" s="407"/>
      <c r="F661" s="407"/>
      <c r="G661" s="407"/>
      <c r="H661" s="407"/>
      <c r="I661" s="407"/>
      <c r="J661" s="407"/>
      <c r="K661" s="407"/>
      <c r="L661" s="461"/>
      <c r="M661" s="407"/>
      <c r="N661" s="407"/>
      <c r="O661" s="407"/>
      <c r="P661" s="407"/>
      <c r="Q661" s="407"/>
      <c r="R661" s="407"/>
      <c r="S661" s="407"/>
      <c r="T661" s="407"/>
      <c r="U661" s="407"/>
      <c r="V661" s="407"/>
      <c r="W661" s="407"/>
      <c r="X661" s="407"/>
      <c r="Y661" s="407"/>
      <c r="Z661" s="407"/>
      <c r="AA661" s="407"/>
    </row>
    <row r="662" spans="1:27" ht="15" customHeight="1">
      <c r="A662" s="459"/>
      <c r="B662" s="407"/>
      <c r="C662" s="407"/>
      <c r="D662" s="407"/>
      <c r="E662" s="407"/>
      <c r="F662" s="407"/>
      <c r="G662" s="407"/>
      <c r="H662" s="407"/>
      <c r="I662" s="407"/>
      <c r="J662" s="407"/>
      <c r="K662" s="407"/>
      <c r="L662" s="461"/>
      <c r="M662" s="407"/>
      <c r="N662" s="407"/>
      <c r="O662" s="407"/>
      <c r="P662" s="407"/>
      <c r="Q662" s="407"/>
      <c r="R662" s="407"/>
      <c r="S662" s="407"/>
      <c r="T662" s="407"/>
      <c r="U662" s="407"/>
      <c r="V662" s="407"/>
      <c r="W662" s="407"/>
      <c r="X662" s="407"/>
      <c r="Y662" s="407"/>
      <c r="Z662" s="407"/>
      <c r="AA662" s="407"/>
    </row>
    <row r="663" spans="1:27" ht="15" customHeight="1">
      <c r="A663" s="459"/>
      <c r="B663" s="407"/>
      <c r="C663" s="407"/>
      <c r="D663" s="407"/>
      <c r="E663" s="407"/>
      <c r="F663" s="407"/>
      <c r="G663" s="407"/>
      <c r="H663" s="407"/>
      <c r="I663" s="407"/>
      <c r="J663" s="407"/>
      <c r="K663" s="407"/>
      <c r="L663" s="461"/>
      <c r="M663" s="407"/>
      <c r="N663" s="407"/>
      <c r="O663" s="407"/>
      <c r="P663" s="407"/>
      <c r="Q663" s="407"/>
      <c r="R663" s="407"/>
      <c r="S663" s="407"/>
      <c r="T663" s="407"/>
      <c r="U663" s="407"/>
      <c r="V663" s="407"/>
      <c r="W663" s="407"/>
      <c r="X663" s="407"/>
      <c r="Y663" s="407"/>
      <c r="Z663" s="407"/>
      <c r="AA663" s="407"/>
    </row>
    <row r="664" spans="1:27" ht="15" customHeight="1">
      <c r="A664" s="459"/>
      <c r="B664" s="407"/>
      <c r="C664" s="407"/>
      <c r="D664" s="407"/>
      <c r="E664" s="407"/>
      <c r="F664" s="407"/>
      <c r="G664" s="407"/>
      <c r="H664" s="407"/>
      <c r="I664" s="407"/>
      <c r="J664" s="407"/>
      <c r="K664" s="407"/>
      <c r="L664" s="461"/>
      <c r="M664" s="407"/>
      <c r="N664" s="407"/>
      <c r="O664" s="407"/>
      <c r="P664" s="407"/>
      <c r="Q664" s="407"/>
      <c r="R664" s="407"/>
      <c r="S664" s="407"/>
      <c r="T664" s="407"/>
      <c r="U664" s="407"/>
      <c r="V664" s="407"/>
      <c r="W664" s="407"/>
      <c r="X664" s="407"/>
      <c r="Y664" s="407"/>
      <c r="Z664" s="407"/>
      <c r="AA664" s="407"/>
    </row>
    <row r="665" spans="1:27" ht="15" customHeight="1">
      <c r="A665" s="459"/>
      <c r="B665" s="407"/>
      <c r="C665" s="407"/>
      <c r="D665" s="407"/>
      <c r="E665" s="407"/>
      <c r="F665" s="407"/>
      <c r="G665" s="407"/>
      <c r="H665" s="407"/>
      <c r="I665" s="407"/>
      <c r="J665" s="407"/>
      <c r="K665" s="407"/>
      <c r="L665" s="461"/>
      <c r="M665" s="407"/>
      <c r="N665" s="407"/>
      <c r="O665" s="407"/>
      <c r="P665" s="407"/>
      <c r="Q665" s="407"/>
      <c r="R665" s="407"/>
      <c r="S665" s="407"/>
      <c r="T665" s="407"/>
      <c r="U665" s="407"/>
      <c r="V665" s="407"/>
      <c r="W665" s="407"/>
      <c r="X665" s="407"/>
      <c r="Y665" s="407"/>
      <c r="Z665" s="407"/>
      <c r="AA665" s="407"/>
    </row>
    <row r="666" spans="1:27" ht="15" customHeight="1">
      <c r="A666" s="459"/>
      <c r="B666" s="407"/>
      <c r="C666" s="407"/>
      <c r="D666" s="407"/>
      <c r="E666" s="407"/>
      <c r="F666" s="407"/>
      <c r="G666" s="407"/>
      <c r="H666" s="407"/>
      <c r="I666" s="407"/>
      <c r="J666" s="407"/>
      <c r="K666" s="407"/>
      <c r="L666" s="461"/>
      <c r="M666" s="407"/>
      <c r="N666" s="407"/>
      <c r="O666" s="407"/>
      <c r="P666" s="407"/>
      <c r="Q666" s="407"/>
      <c r="R666" s="407"/>
      <c r="S666" s="407"/>
      <c r="T666" s="407"/>
      <c r="U666" s="407"/>
      <c r="V666" s="407"/>
      <c r="W666" s="407"/>
      <c r="X666" s="407"/>
      <c r="Y666" s="407"/>
      <c r="Z666" s="407"/>
      <c r="AA666" s="407"/>
    </row>
    <row r="667" spans="1:27" ht="15" customHeight="1">
      <c r="A667" s="459"/>
      <c r="B667" s="407"/>
      <c r="C667" s="407"/>
      <c r="D667" s="407"/>
      <c r="E667" s="407"/>
      <c r="F667" s="407"/>
      <c r="G667" s="407"/>
      <c r="H667" s="407"/>
      <c r="I667" s="407"/>
      <c r="J667" s="407"/>
      <c r="K667" s="407"/>
      <c r="L667" s="461"/>
      <c r="M667" s="407"/>
      <c r="N667" s="407"/>
      <c r="O667" s="407"/>
      <c r="P667" s="407"/>
      <c r="Q667" s="407"/>
      <c r="R667" s="407"/>
      <c r="S667" s="407"/>
      <c r="T667" s="407"/>
      <c r="U667" s="407"/>
      <c r="V667" s="407"/>
      <c r="W667" s="407"/>
      <c r="X667" s="407"/>
      <c r="Y667" s="407"/>
      <c r="Z667" s="407"/>
      <c r="AA667" s="407"/>
    </row>
    <row r="668" spans="1:27" ht="15" customHeight="1">
      <c r="A668" s="459"/>
      <c r="B668" s="407"/>
      <c r="C668" s="407"/>
      <c r="D668" s="407"/>
      <c r="E668" s="407"/>
      <c r="F668" s="407"/>
      <c r="G668" s="407"/>
      <c r="H668" s="407"/>
      <c r="I668" s="407"/>
      <c r="J668" s="407"/>
      <c r="K668" s="407"/>
      <c r="L668" s="461"/>
      <c r="M668" s="407"/>
      <c r="N668" s="407"/>
      <c r="O668" s="407"/>
      <c r="P668" s="407"/>
      <c r="Q668" s="407"/>
      <c r="R668" s="407"/>
      <c r="S668" s="407"/>
      <c r="T668" s="407"/>
      <c r="U668" s="407"/>
      <c r="V668" s="407"/>
      <c r="W668" s="407"/>
      <c r="X668" s="407"/>
      <c r="Y668" s="407"/>
      <c r="Z668" s="407"/>
      <c r="AA668" s="407"/>
    </row>
    <row r="669" spans="1:27" ht="15" customHeight="1">
      <c r="A669" s="459"/>
      <c r="B669" s="407"/>
      <c r="C669" s="407"/>
      <c r="D669" s="407"/>
      <c r="E669" s="407"/>
      <c r="F669" s="407"/>
      <c r="G669" s="407"/>
      <c r="H669" s="407"/>
      <c r="I669" s="407"/>
      <c r="J669" s="407"/>
      <c r="K669" s="407"/>
      <c r="L669" s="461"/>
      <c r="M669" s="407"/>
      <c r="N669" s="407"/>
      <c r="O669" s="407"/>
      <c r="P669" s="407"/>
      <c r="Q669" s="407"/>
      <c r="R669" s="407"/>
      <c r="S669" s="407"/>
      <c r="T669" s="407"/>
      <c r="U669" s="407"/>
      <c r="V669" s="407"/>
      <c r="W669" s="407"/>
      <c r="X669" s="407"/>
      <c r="Y669" s="407"/>
      <c r="Z669" s="407"/>
      <c r="AA669" s="407"/>
    </row>
    <row r="670" spans="1:27" ht="15" customHeight="1">
      <c r="A670" s="459"/>
      <c r="B670" s="407"/>
      <c r="C670" s="407"/>
      <c r="D670" s="407"/>
      <c r="E670" s="407"/>
      <c r="F670" s="407"/>
      <c r="G670" s="407"/>
      <c r="H670" s="407"/>
      <c r="I670" s="407"/>
      <c r="J670" s="407"/>
      <c r="K670" s="407"/>
      <c r="L670" s="461"/>
      <c r="M670" s="407"/>
      <c r="N670" s="407"/>
      <c r="O670" s="407"/>
      <c r="P670" s="407"/>
      <c r="Q670" s="407"/>
      <c r="R670" s="407"/>
      <c r="S670" s="407"/>
      <c r="T670" s="407"/>
      <c r="U670" s="407"/>
      <c r="V670" s="407"/>
      <c r="W670" s="407"/>
      <c r="X670" s="407"/>
      <c r="Y670" s="407"/>
      <c r="Z670" s="407"/>
      <c r="AA670" s="407"/>
    </row>
    <row r="671" spans="1:27" ht="15" customHeight="1">
      <c r="A671" s="459"/>
      <c r="B671" s="407"/>
      <c r="C671" s="407"/>
      <c r="D671" s="407"/>
      <c r="E671" s="407"/>
      <c r="F671" s="407"/>
      <c r="G671" s="407"/>
      <c r="H671" s="407"/>
      <c r="I671" s="407"/>
      <c r="J671" s="407"/>
      <c r="K671" s="407"/>
      <c r="L671" s="461"/>
      <c r="M671" s="407"/>
      <c r="N671" s="407"/>
      <c r="O671" s="407"/>
      <c r="P671" s="407"/>
      <c r="Q671" s="407"/>
      <c r="R671" s="407"/>
      <c r="S671" s="407"/>
      <c r="T671" s="407"/>
      <c r="U671" s="407"/>
      <c r="V671" s="407"/>
      <c r="W671" s="407"/>
      <c r="X671" s="407"/>
      <c r="Y671" s="407"/>
      <c r="Z671" s="407"/>
      <c r="AA671" s="407"/>
    </row>
    <row r="672" spans="1:27" ht="15" customHeight="1">
      <c r="A672" s="459"/>
      <c r="B672" s="407"/>
      <c r="C672" s="407"/>
      <c r="D672" s="407"/>
      <c r="E672" s="407"/>
      <c r="F672" s="407"/>
      <c r="G672" s="407"/>
      <c r="H672" s="407"/>
      <c r="I672" s="407"/>
      <c r="J672" s="407"/>
      <c r="K672" s="407"/>
      <c r="L672" s="461"/>
      <c r="M672" s="407"/>
      <c r="N672" s="407"/>
      <c r="O672" s="407"/>
      <c r="P672" s="407"/>
      <c r="Q672" s="407"/>
      <c r="R672" s="407"/>
      <c r="S672" s="407"/>
      <c r="T672" s="407"/>
      <c r="U672" s="407"/>
      <c r="V672" s="407"/>
      <c r="W672" s="407"/>
      <c r="X672" s="407"/>
      <c r="Y672" s="407"/>
      <c r="Z672" s="407"/>
      <c r="AA672" s="407"/>
    </row>
    <row r="673" spans="1:27" ht="15" customHeight="1">
      <c r="A673" s="459"/>
      <c r="B673" s="407"/>
      <c r="C673" s="407"/>
      <c r="D673" s="407"/>
      <c r="E673" s="407"/>
      <c r="F673" s="407"/>
      <c r="G673" s="407"/>
      <c r="H673" s="407"/>
      <c r="I673" s="407"/>
      <c r="J673" s="407"/>
      <c r="K673" s="407"/>
      <c r="L673" s="461"/>
      <c r="M673" s="407"/>
      <c r="N673" s="407"/>
      <c r="O673" s="407"/>
      <c r="P673" s="407"/>
      <c r="Q673" s="407"/>
      <c r="R673" s="407"/>
      <c r="S673" s="407"/>
      <c r="T673" s="407"/>
      <c r="U673" s="407"/>
      <c r="V673" s="407"/>
      <c r="W673" s="407"/>
      <c r="X673" s="407"/>
      <c r="Y673" s="407"/>
      <c r="Z673" s="407"/>
      <c r="AA673" s="407"/>
    </row>
    <row r="674" spans="1:27" ht="15" customHeight="1">
      <c r="A674" s="459"/>
      <c r="B674" s="407"/>
      <c r="C674" s="407"/>
      <c r="D674" s="407"/>
      <c r="E674" s="407"/>
      <c r="F674" s="407"/>
      <c r="G674" s="407"/>
      <c r="H674" s="407"/>
      <c r="I674" s="407"/>
      <c r="J674" s="407"/>
      <c r="K674" s="407"/>
      <c r="L674" s="461"/>
      <c r="M674" s="407"/>
      <c r="N674" s="407"/>
      <c r="O674" s="407"/>
      <c r="P674" s="407"/>
      <c r="Q674" s="407"/>
      <c r="R674" s="407"/>
      <c r="S674" s="407"/>
      <c r="T674" s="407"/>
      <c r="U674" s="407"/>
      <c r="V674" s="407"/>
      <c r="W674" s="407"/>
      <c r="X674" s="407"/>
      <c r="Y674" s="407"/>
      <c r="Z674" s="407"/>
      <c r="AA674" s="407"/>
    </row>
    <row r="675" spans="1:27" ht="15" customHeight="1">
      <c r="A675" s="459"/>
      <c r="B675" s="407"/>
      <c r="C675" s="407"/>
      <c r="D675" s="407"/>
      <c r="E675" s="407"/>
      <c r="F675" s="407"/>
      <c r="G675" s="407"/>
      <c r="H675" s="407"/>
      <c r="I675" s="407"/>
      <c r="J675" s="407"/>
      <c r="K675" s="407"/>
      <c r="L675" s="461"/>
      <c r="M675" s="407"/>
      <c r="N675" s="407"/>
      <c r="O675" s="407"/>
      <c r="P675" s="407"/>
      <c r="Q675" s="407"/>
      <c r="R675" s="407"/>
      <c r="S675" s="407"/>
      <c r="T675" s="407"/>
      <c r="U675" s="407"/>
      <c r="V675" s="407"/>
      <c r="W675" s="407"/>
      <c r="X675" s="407"/>
      <c r="Y675" s="407"/>
      <c r="Z675" s="407"/>
      <c r="AA675" s="407"/>
    </row>
    <row r="676" spans="1:27" ht="15" customHeight="1">
      <c r="A676" s="459"/>
      <c r="B676" s="407"/>
      <c r="C676" s="407"/>
      <c r="D676" s="407"/>
      <c r="E676" s="407"/>
      <c r="F676" s="407"/>
      <c r="G676" s="407"/>
      <c r="H676" s="407"/>
      <c r="I676" s="407"/>
      <c r="J676" s="407"/>
      <c r="K676" s="407"/>
      <c r="L676" s="461"/>
      <c r="M676" s="407"/>
      <c r="N676" s="407"/>
      <c r="O676" s="407"/>
      <c r="P676" s="407"/>
      <c r="Q676" s="407"/>
      <c r="R676" s="407"/>
      <c r="S676" s="407"/>
      <c r="T676" s="407"/>
      <c r="U676" s="407"/>
      <c r="V676" s="407"/>
      <c r="W676" s="407"/>
      <c r="X676" s="407"/>
      <c r="Y676" s="407"/>
      <c r="Z676" s="407"/>
      <c r="AA676" s="407"/>
    </row>
    <row r="677" spans="1:27" ht="15" customHeight="1">
      <c r="A677" s="459"/>
      <c r="B677" s="407"/>
      <c r="C677" s="407"/>
      <c r="D677" s="407"/>
      <c r="E677" s="407"/>
      <c r="F677" s="407"/>
      <c r="G677" s="407"/>
      <c r="H677" s="407"/>
      <c r="I677" s="407"/>
      <c r="J677" s="407"/>
      <c r="K677" s="407"/>
      <c r="L677" s="461"/>
      <c r="M677" s="407"/>
      <c r="N677" s="407"/>
      <c r="O677" s="407"/>
      <c r="P677" s="407"/>
      <c r="Q677" s="407"/>
      <c r="R677" s="407"/>
      <c r="S677" s="407"/>
      <c r="T677" s="407"/>
      <c r="U677" s="407"/>
      <c r="V677" s="407"/>
      <c r="W677" s="407"/>
      <c r="X677" s="407"/>
      <c r="Y677" s="407"/>
      <c r="Z677" s="407"/>
      <c r="AA677" s="407"/>
    </row>
    <row r="678" spans="1:27" ht="15" customHeight="1">
      <c r="A678" s="459"/>
      <c r="B678" s="407"/>
      <c r="C678" s="407"/>
      <c r="D678" s="407"/>
      <c r="E678" s="407"/>
      <c r="F678" s="407"/>
      <c r="G678" s="407"/>
      <c r="H678" s="407"/>
      <c r="I678" s="407"/>
      <c r="J678" s="407"/>
      <c r="K678" s="407"/>
      <c r="L678" s="461"/>
      <c r="M678" s="407"/>
      <c r="N678" s="407"/>
      <c r="O678" s="407"/>
      <c r="P678" s="407"/>
      <c r="Q678" s="407"/>
      <c r="R678" s="407"/>
      <c r="S678" s="407"/>
      <c r="T678" s="407"/>
      <c r="U678" s="407"/>
      <c r="V678" s="407"/>
      <c r="W678" s="407"/>
      <c r="X678" s="407"/>
      <c r="Y678" s="407"/>
      <c r="Z678" s="407"/>
      <c r="AA678" s="407"/>
    </row>
    <row r="679" spans="1:27" ht="15" customHeight="1">
      <c r="A679" s="459"/>
      <c r="B679" s="407"/>
      <c r="C679" s="407"/>
      <c r="D679" s="407"/>
      <c r="E679" s="407"/>
      <c r="F679" s="407"/>
      <c r="G679" s="407"/>
      <c r="H679" s="407"/>
      <c r="I679" s="407"/>
      <c r="J679" s="407"/>
      <c r="K679" s="407"/>
      <c r="L679" s="461"/>
      <c r="M679" s="407"/>
      <c r="N679" s="407"/>
      <c r="O679" s="407"/>
      <c r="P679" s="407"/>
      <c r="Q679" s="407"/>
      <c r="R679" s="407"/>
      <c r="S679" s="407"/>
      <c r="T679" s="407"/>
      <c r="U679" s="407"/>
      <c r="V679" s="407"/>
      <c r="W679" s="407"/>
      <c r="X679" s="407"/>
      <c r="Y679" s="407"/>
      <c r="Z679" s="407"/>
      <c r="AA679" s="407"/>
    </row>
    <row r="680" spans="1:27" ht="15" customHeight="1">
      <c r="A680" s="459"/>
      <c r="B680" s="407"/>
      <c r="C680" s="407"/>
      <c r="D680" s="407"/>
      <c r="E680" s="407"/>
      <c r="F680" s="407"/>
      <c r="G680" s="407"/>
      <c r="H680" s="407"/>
      <c r="I680" s="407"/>
      <c r="J680" s="407"/>
      <c r="K680" s="407"/>
      <c r="L680" s="461"/>
      <c r="M680" s="407"/>
      <c r="N680" s="407"/>
      <c r="O680" s="407"/>
      <c r="P680" s="407"/>
      <c r="Q680" s="407"/>
      <c r="R680" s="407"/>
      <c r="S680" s="407"/>
      <c r="T680" s="407"/>
      <c r="U680" s="407"/>
      <c r="V680" s="407"/>
      <c r="W680" s="407"/>
      <c r="X680" s="407"/>
      <c r="Y680" s="407"/>
      <c r="Z680" s="407"/>
      <c r="AA680" s="407"/>
    </row>
    <row r="681" spans="1:27" ht="15" customHeight="1">
      <c r="A681" s="459"/>
      <c r="B681" s="407"/>
      <c r="C681" s="407"/>
      <c r="D681" s="407"/>
      <c r="E681" s="407"/>
      <c r="F681" s="407"/>
      <c r="G681" s="407"/>
      <c r="H681" s="407"/>
      <c r="I681" s="407"/>
      <c r="J681" s="407"/>
      <c r="K681" s="407"/>
      <c r="L681" s="461"/>
      <c r="M681" s="407"/>
      <c r="N681" s="407"/>
      <c r="O681" s="407"/>
      <c r="P681" s="407"/>
      <c r="Q681" s="407"/>
      <c r="R681" s="407"/>
      <c r="S681" s="407"/>
      <c r="T681" s="407"/>
      <c r="U681" s="407"/>
      <c r="V681" s="407"/>
      <c r="W681" s="407"/>
      <c r="X681" s="407"/>
      <c r="Y681" s="407"/>
      <c r="Z681" s="407"/>
      <c r="AA681" s="407"/>
    </row>
    <row r="682" spans="1:27" ht="15" customHeight="1">
      <c r="A682" s="459"/>
      <c r="B682" s="407"/>
      <c r="C682" s="407"/>
      <c r="D682" s="407"/>
      <c r="E682" s="407"/>
      <c r="F682" s="407"/>
      <c r="G682" s="407"/>
      <c r="H682" s="407"/>
      <c r="I682" s="407"/>
      <c r="J682" s="407"/>
      <c r="K682" s="407"/>
      <c r="L682" s="461"/>
      <c r="M682" s="407"/>
      <c r="N682" s="407"/>
      <c r="O682" s="407"/>
      <c r="P682" s="407"/>
      <c r="Q682" s="407"/>
      <c r="R682" s="407"/>
      <c r="S682" s="407"/>
      <c r="T682" s="407"/>
      <c r="U682" s="407"/>
      <c r="V682" s="407"/>
      <c r="W682" s="407"/>
      <c r="X682" s="407"/>
      <c r="Y682" s="407"/>
      <c r="Z682" s="407"/>
      <c r="AA682" s="407"/>
    </row>
    <row r="683" spans="1:27" ht="15" customHeight="1">
      <c r="A683" s="459"/>
      <c r="B683" s="407"/>
      <c r="C683" s="407"/>
      <c r="D683" s="407"/>
      <c r="E683" s="407"/>
      <c r="F683" s="407"/>
      <c r="G683" s="407"/>
      <c r="H683" s="407"/>
      <c r="I683" s="407"/>
      <c r="J683" s="407"/>
      <c r="K683" s="407"/>
      <c r="L683" s="461"/>
      <c r="M683" s="407"/>
      <c r="N683" s="407"/>
      <c r="O683" s="407"/>
      <c r="P683" s="407"/>
      <c r="Q683" s="407"/>
      <c r="R683" s="407"/>
      <c r="S683" s="407"/>
      <c r="T683" s="407"/>
      <c r="U683" s="407"/>
      <c r="V683" s="407"/>
      <c r="W683" s="407"/>
      <c r="X683" s="407"/>
      <c r="Y683" s="407"/>
      <c r="Z683" s="407"/>
      <c r="AA683" s="407"/>
    </row>
    <row r="684" spans="1:27" ht="15" customHeight="1">
      <c r="A684" s="459"/>
      <c r="B684" s="407"/>
      <c r="C684" s="407"/>
      <c r="D684" s="407"/>
      <c r="E684" s="407"/>
      <c r="F684" s="407"/>
      <c r="G684" s="407"/>
      <c r="H684" s="407"/>
      <c r="I684" s="407"/>
      <c r="J684" s="407"/>
      <c r="K684" s="407"/>
      <c r="L684" s="461"/>
      <c r="M684" s="407"/>
      <c r="N684" s="407"/>
      <c r="O684" s="407"/>
      <c r="P684" s="407"/>
      <c r="Q684" s="407"/>
      <c r="R684" s="407"/>
      <c r="S684" s="407"/>
      <c r="T684" s="407"/>
      <c r="U684" s="407"/>
      <c r="V684" s="407"/>
      <c r="W684" s="407"/>
      <c r="X684" s="407"/>
      <c r="Y684" s="407"/>
      <c r="Z684" s="407"/>
      <c r="AA684" s="407"/>
    </row>
    <row r="685" spans="1:27" ht="15" customHeight="1">
      <c r="A685" s="459"/>
      <c r="B685" s="407"/>
      <c r="C685" s="407"/>
      <c r="D685" s="407"/>
      <c r="E685" s="407"/>
      <c r="F685" s="407"/>
      <c r="G685" s="407"/>
      <c r="H685" s="407"/>
      <c r="I685" s="407"/>
      <c r="J685" s="407"/>
      <c r="K685" s="407"/>
      <c r="L685" s="461"/>
      <c r="M685" s="407"/>
      <c r="N685" s="407"/>
      <c r="O685" s="407"/>
      <c r="P685" s="407"/>
      <c r="Q685" s="407"/>
      <c r="R685" s="407"/>
      <c r="S685" s="407"/>
      <c r="T685" s="407"/>
      <c r="U685" s="407"/>
      <c r="V685" s="407"/>
      <c r="W685" s="407"/>
      <c r="X685" s="407"/>
      <c r="Y685" s="407"/>
      <c r="Z685" s="407"/>
      <c r="AA685" s="407"/>
    </row>
    <row r="686" spans="1:27" ht="15" customHeight="1">
      <c r="A686" s="459"/>
      <c r="B686" s="407"/>
      <c r="C686" s="407"/>
      <c r="D686" s="407"/>
      <c r="E686" s="407"/>
      <c r="F686" s="407"/>
      <c r="G686" s="407"/>
      <c r="H686" s="407"/>
      <c r="I686" s="407"/>
      <c r="J686" s="407"/>
      <c r="K686" s="407"/>
      <c r="L686" s="461"/>
      <c r="M686" s="407"/>
      <c r="N686" s="407"/>
      <c r="O686" s="407"/>
      <c r="P686" s="407"/>
      <c r="Q686" s="407"/>
      <c r="R686" s="407"/>
      <c r="S686" s="407"/>
      <c r="T686" s="407"/>
      <c r="U686" s="407"/>
      <c r="V686" s="407"/>
      <c r="W686" s="407"/>
      <c r="X686" s="407"/>
      <c r="Y686" s="407"/>
      <c r="Z686" s="407"/>
      <c r="AA686" s="407"/>
    </row>
    <row r="687" spans="1:27" ht="15" customHeight="1">
      <c r="A687" s="459"/>
      <c r="B687" s="407"/>
      <c r="C687" s="407"/>
      <c r="D687" s="407"/>
      <c r="E687" s="407"/>
      <c r="F687" s="407"/>
      <c r="G687" s="407"/>
      <c r="H687" s="407"/>
      <c r="I687" s="407"/>
      <c r="J687" s="407"/>
      <c r="K687" s="407"/>
      <c r="L687" s="461"/>
      <c r="M687" s="407"/>
      <c r="N687" s="407"/>
      <c r="O687" s="407"/>
      <c r="P687" s="407"/>
      <c r="Q687" s="407"/>
      <c r="R687" s="407"/>
      <c r="S687" s="407"/>
      <c r="T687" s="407"/>
      <c r="U687" s="407"/>
      <c r="V687" s="407"/>
      <c r="W687" s="407"/>
      <c r="X687" s="407"/>
      <c r="Y687" s="407"/>
      <c r="Z687" s="407"/>
      <c r="AA687" s="407"/>
    </row>
    <row r="688" spans="1:27" ht="15" customHeight="1">
      <c r="A688" s="459"/>
      <c r="B688" s="407"/>
      <c r="C688" s="407"/>
      <c r="D688" s="407"/>
      <c r="E688" s="407"/>
      <c r="F688" s="407"/>
      <c r="G688" s="407"/>
      <c r="H688" s="407"/>
      <c r="I688" s="407"/>
      <c r="J688" s="407"/>
      <c r="K688" s="407"/>
      <c r="L688" s="461"/>
      <c r="M688" s="407"/>
      <c r="N688" s="407"/>
      <c r="O688" s="407"/>
      <c r="P688" s="407"/>
      <c r="Q688" s="407"/>
      <c r="R688" s="407"/>
      <c r="S688" s="407"/>
      <c r="T688" s="407"/>
      <c r="U688" s="407"/>
      <c r="V688" s="407"/>
      <c r="W688" s="407"/>
      <c r="X688" s="407"/>
      <c r="Y688" s="407"/>
      <c r="Z688" s="407"/>
      <c r="AA688" s="407"/>
    </row>
    <row r="689" spans="1:27" ht="15" customHeight="1">
      <c r="A689" s="459"/>
      <c r="B689" s="407"/>
      <c r="C689" s="407"/>
      <c r="D689" s="407"/>
      <c r="E689" s="407"/>
      <c r="F689" s="407"/>
      <c r="G689" s="407"/>
      <c r="H689" s="407"/>
      <c r="I689" s="407"/>
      <c r="J689" s="407"/>
      <c r="K689" s="407"/>
      <c r="L689" s="461"/>
      <c r="M689" s="407"/>
      <c r="N689" s="407"/>
      <c r="O689" s="407"/>
      <c r="P689" s="407"/>
      <c r="Q689" s="407"/>
      <c r="R689" s="407"/>
      <c r="S689" s="407"/>
      <c r="T689" s="407"/>
      <c r="U689" s="407"/>
      <c r="V689" s="407"/>
      <c r="W689" s="407"/>
      <c r="X689" s="407"/>
      <c r="Y689" s="407"/>
      <c r="Z689" s="407"/>
      <c r="AA689" s="407"/>
    </row>
    <row r="690" spans="1:27" ht="15" customHeight="1">
      <c r="A690" s="459"/>
      <c r="B690" s="407"/>
      <c r="C690" s="407"/>
      <c r="D690" s="407"/>
      <c r="E690" s="407"/>
      <c r="F690" s="407"/>
      <c r="G690" s="407"/>
      <c r="H690" s="407"/>
      <c r="I690" s="407"/>
      <c r="J690" s="407"/>
      <c r="K690" s="407"/>
      <c r="L690" s="461"/>
      <c r="M690" s="407"/>
      <c r="N690" s="407"/>
      <c r="O690" s="407"/>
      <c r="P690" s="407"/>
      <c r="Q690" s="407"/>
      <c r="R690" s="407"/>
      <c r="S690" s="407"/>
      <c r="T690" s="407"/>
      <c r="U690" s="407"/>
      <c r="V690" s="407"/>
      <c r="W690" s="407"/>
      <c r="X690" s="407"/>
      <c r="Y690" s="407"/>
      <c r="Z690" s="407"/>
      <c r="AA690" s="407"/>
    </row>
    <row r="691" spans="1:27" ht="15" customHeight="1">
      <c r="A691" s="459"/>
      <c r="B691" s="407"/>
      <c r="C691" s="407"/>
      <c r="D691" s="407"/>
      <c r="E691" s="407"/>
      <c r="F691" s="407"/>
      <c r="G691" s="407"/>
      <c r="H691" s="407"/>
      <c r="I691" s="407"/>
      <c r="J691" s="407"/>
      <c r="K691" s="407"/>
      <c r="L691" s="461"/>
      <c r="M691" s="407"/>
      <c r="N691" s="407"/>
      <c r="O691" s="407"/>
      <c r="P691" s="407"/>
      <c r="Q691" s="407"/>
      <c r="R691" s="407"/>
      <c r="S691" s="407"/>
      <c r="T691" s="407"/>
      <c r="U691" s="407"/>
      <c r="V691" s="407"/>
      <c r="W691" s="407"/>
      <c r="X691" s="407"/>
      <c r="Y691" s="407"/>
      <c r="Z691" s="407"/>
      <c r="AA691" s="407"/>
    </row>
    <row r="692" spans="1:27" ht="15" customHeight="1">
      <c r="A692" s="459"/>
      <c r="B692" s="407"/>
      <c r="C692" s="407"/>
      <c r="D692" s="407"/>
      <c r="E692" s="407"/>
      <c r="F692" s="407"/>
      <c r="G692" s="407"/>
      <c r="H692" s="407"/>
      <c r="I692" s="407"/>
      <c r="J692" s="407"/>
      <c r="K692" s="407"/>
      <c r="L692" s="461"/>
      <c r="M692" s="407"/>
      <c r="N692" s="407"/>
      <c r="O692" s="407"/>
      <c r="P692" s="407"/>
      <c r="Q692" s="407"/>
      <c r="R692" s="407"/>
      <c r="S692" s="407"/>
      <c r="T692" s="407"/>
      <c r="U692" s="407"/>
      <c r="V692" s="407"/>
      <c r="W692" s="407"/>
      <c r="X692" s="407"/>
      <c r="Y692" s="407"/>
      <c r="Z692" s="407"/>
      <c r="AA692" s="407"/>
    </row>
    <row r="693" spans="1:27" ht="15" customHeight="1">
      <c r="A693" s="459"/>
      <c r="B693" s="407"/>
      <c r="C693" s="407"/>
      <c r="D693" s="407"/>
      <c r="E693" s="407"/>
      <c r="F693" s="407"/>
      <c r="G693" s="407"/>
      <c r="H693" s="407"/>
      <c r="I693" s="407"/>
      <c r="J693" s="407"/>
      <c r="K693" s="407"/>
      <c r="L693" s="461"/>
      <c r="M693" s="407"/>
      <c r="N693" s="407"/>
      <c r="O693" s="407"/>
      <c r="P693" s="407"/>
      <c r="Q693" s="407"/>
      <c r="R693" s="407"/>
      <c r="S693" s="407"/>
      <c r="T693" s="407"/>
      <c r="U693" s="407"/>
      <c r="V693" s="407"/>
      <c r="W693" s="407"/>
      <c r="X693" s="407"/>
      <c r="Y693" s="407"/>
      <c r="Z693" s="407"/>
      <c r="AA693" s="407"/>
    </row>
    <row r="694" spans="1:27" ht="15" customHeight="1">
      <c r="A694" s="459"/>
      <c r="B694" s="407"/>
      <c r="C694" s="407"/>
      <c r="D694" s="407"/>
      <c r="E694" s="407"/>
      <c r="F694" s="407"/>
      <c r="G694" s="407"/>
      <c r="H694" s="407"/>
      <c r="I694" s="407"/>
      <c r="J694" s="407"/>
      <c r="K694" s="407"/>
      <c r="L694" s="461"/>
      <c r="M694" s="407"/>
      <c r="N694" s="407"/>
      <c r="O694" s="407"/>
      <c r="P694" s="407"/>
      <c r="Q694" s="407"/>
      <c r="R694" s="407"/>
      <c r="S694" s="407"/>
      <c r="T694" s="407"/>
      <c r="U694" s="407"/>
      <c r="V694" s="407"/>
      <c r="W694" s="407"/>
      <c r="X694" s="407"/>
      <c r="Y694" s="407"/>
      <c r="Z694" s="407"/>
      <c r="AA694" s="407"/>
    </row>
    <row r="695" spans="1:27" ht="15" customHeight="1">
      <c r="A695" s="459"/>
      <c r="B695" s="407"/>
      <c r="C695" s="407"/>
      <c r="D695" s="407"/>
      <c r="E695" s="407"/>
      <c r="F695" s="407"/>
      <c r="G695" s="407"/>
      <c r="H695" s="407"/>
      <c r="I695" s="407"/>
      <c r="J695" s="407"/>
      <c r="K695" s="407"/>
      <c r="L695" s="461"/>
      <c r="M695" s="407"/>
      <c r="N695" s="407"/>
      <c r="O695" s="407"/>
      <c r="P695" s="407"/>
      <c r="Q695" s="407"/>
      <c r="R695" s="407"/>
      <c r="S695" s="407"/>
      <c r="T695" s="407"/>
      <c r="U695" s="407"/>
      <c r="V695" s="407"/>
      <c r="W695" s="407"/>
      <c r="X695" s="407"/>
      <c r="Y695" s="407"/>
      <c r="Z695" s="407"/>
      <c r="AA695" s="407"/>
    </row>
    <row r="696" spans="1:27" ht="15" customHeight="1">
      <c r="A696" s="459"/>
      <c r="B696" s="407"/>
      <c r="C696" s="407"/>
      <c r="D696" s="407"/>
      <c r="E696" s="407"/>
      <c r="F696" s="407"/>
      <c r="G696" s="407"/>
      <c r="H696" s="407"/>
      <c r="I696" s="407"/>
      <c r="J696" s="407"/>
      <c r="K696" s="407"/>
      <c r="L696" s="461"/>
      <c r="M696" s="407"/>
      <c r="N696" s="407"/>
      <c r="O696" s="407"/>
      <c r="P696" s="407"/>
      <c r="Q696" s="407"/>
      <c r="R696" s="407"/>
      <c r="S696" s="407"/>
      <c r="T696" s="407"/>
      <c r="U696" s="407"/>
      <c r="V696" s="407"/>
      <c r="W696" s="407"/>
      <c r="X696" s="407"/>
      <c r="Y696" s="407"/>
      <c r="Z696" s="407"/>
      <c r="AA696" s="407"/>
    </row>
    <row r="697" spans="1:27" ht="15" customHeight="1">
      <c r="A697" s="459"/>
      <c r="B697" s="407"/>
      <c r="C697" s="407"/>
      <c r="D697" s="407"/>
      <c r="E697" s="407"/>
      <c r="F697" s="407"/>
      <c r="G697" s="407"/>
      <c r="H697" s="407"/>
      <c r="I697" s="407"/>
      <c r="J697" s="407"/>
      <c r="K697" s="407"/>
      <c r="L697" s="461"/>
      <c r="M697" s="407"/>
      <c r="N697" s="407"/>
      <c r="O697" s="407"/>
      <c r="P697" s="407"/>
      <c r="Q697" s="407"/>
      <c r="R697" s="407"/>
      <c r="S697" s="407"/>
      <c r="T697" s="407"/>
      <c r="U697" s="407"/>
      <c r="V697" s="407"/>
      <c r="W697" s="407"/>
      <c r="X697" s="407"/>
      <c r="Y697" s="407"/>
      <c r="Z697" s="407"/>
      <c r="AA697" s="407"/>
    </row>
    <row r="698" spans="1:27" ht="15" customHeight="1">
      <c r="A698" s="459"/>
      <c r="B698" s="407"/>
      <c r="C698" s="407"/>
      <c r="D698" s="407"/>
      <c r="E698" s="407"/>
      <c r="F698" s="407"/>
      <c r="G698" s="407"/>
      <c r="H698" s="407"/>
      <c r="I698" s="407"/>
      <c r="J698" s="407"/>
      <c r="K698" s="407"/>
      <c r="L698" s="461"/>
      <c r="M698" s="407"/>
      <c r="N698" s="407"/>
      <c r="O698" s="407"/>
      <c r="P698" s="407"/>
      <c r="Q698" s="407"/>
      <c r="R698" s="407"/>
      <c r="S698" s="407"/>
      <c r="T698" s="407"/>
      <c r="U698" s="407"/>
      <c r="V698" s="407"/>
      <c r="W698" s="407"/>
      <c r="X698" s="407"/>
      <c r="Y698" s="407"/>
      <c r="Z698" s="407"/>
      <c r="AA698" s="407"/>
    </row>
    <row r="699" spans="1:27" ht="15" customHeight="1">
      <c r="A699" s="459"/>
      <c r="B699" s="407"/>
      <c r="C699" s="407"/>
      <c r="D699" s="407"/>
      <c r="E699" s="407"/>
      <c r="F699" s="407"/>
      <c r="G699" s="407"/>
      <c r="H699" s="407"/>
      <c r="I699" s="407"/>
      <c r="J699" s="407"/>
      <c r="K699" s="407"/>
      <c r="L699" s="461"/>
      <c r="M699" s="407"/>
      <c r="N699" s="407"/>
      <c r="O699" s="407"/>
      <c r="P699" s="407"/>
      <c r="Q699" s="407"/>
      <c r="R699" s="407"/>
      <c r="S699" s="407"/>
      <c r="T699" s="407"/>
      <c r="U699" s="407"/>
      <c r="V699" s="407"/>
      <c r="W699" s="407"/>
      <c r="X699" s="407"/>
      <c r="Y699" s="407"/>
      <c r="Z699" s="407"/>
      <c r="AA699" s="407"/>
    </row>
    <row r="700" spans="1:27" ht="15" customHeight="1">
      <c r="A700" s="459"/>
      <c r="B700" s="407"/>
      <c r="C700" s="407"/>
      <c r="D700" s="407"/>
      <c r="E700" s="407"/>
      <c r="F700" s="407"/>
      <c r="G700" s="407"/>
      <c r="H700" s="407"/>
      <c r="I700" s="407"/>
      <c r="J700" s="407"/>
      <c r="K700" s="407"/>
      <c r="L700" s="461"/>
      <c r="M700" s="407"/>
      <c r="N700" s="407"/>
      <c r="O700" s="407"/>
      <c r="P700" s="407"/>
      <c r="Q700" s="407"/>
      <c r="R700" s="407"/>
      <c r="S700" s="407"/>
      <c r="T700" s="407"/>
      <c r="U700" s="407"/>
      <c r="V700" s="407"/>
      <c r="W700" s="407"/>
      <c r="X700" s="407"/>
      <c r="Y700" s="407"/>
      <c r="Z700" s="407"/>
      <c r="AA700" s="407"/>
    </row>
    <row r="701" spans="1:27" ht="15" customHeight="1">
      <c r="A701" s="459"/>
      <c r="B701" s="407"/>
      <c r="C701" s="407"/>
      <c r="D701" s="407"/>
      <c r="E701" s="407"/>
      <c r="F701" s="407"/>
      <c r="G701" s="407"/>
      <c r="H701" s="407"/>
      <c r="I701" s="407"/>
      <c r="J701" s="407"/>
      <c r="K701" s="407"/>
      <c r="L701" s="461"/>
      <c r="M701" s="407"/>
      <c r="N701" s="407"/>
      <c r="O701" s="407"/>
      <c r="P701" s="407"/>
      <c r="Q701" s="407"/>
      <c r="R701" s="407"/>
      <c r="S701" s="407"/>
      <c r="T701" s="407"/>
      <c r="U701" s="407"/>
      <c r="V701" s="407"/>
      <c r="W701" s="407"/>
      <c r="X701" s="407"/>
      <c r="Y701" s="407"/>
      <c r="Z701" s="407"/>
      <c r="AA701" s="407"/>
    </row>
    <row r="702" spans="1:27" ht="15" customHeight="1">
      <c r="A702" s="459"/>
      <c r="B702" s="407"/>
      <c r="C702" s="407"/>
      <c r="D702" s="407"/>
      <c r="E702" s="407"/>
      <c r="F702" s="407"/>
      <c r="G702" s="407"/>
      <c r="H702" s="407"/>
      <c r="I702" s="407"/>
      <c r="J702" s="407"/>
      <c r="K702" s="407"/>
      <c r="L702" s="461"/>
      <c r="M702" s="407"/>
      <c r="N702" s="407"/>
      <c r="O702" s="407"/>
      <c r="P702" s="407"/>
      <c r="Q702" s="407"/>
      <c r="R702" s="407"/>
      <c r="S702" s="407"/>
      <c r="T702" s="407"/>
      <c r="U702" s="407"/>
      <c r="V702" s="407"/>
      <c r="W702" s="407"/>
      <c r="X702" s="407"/>
      <c r="Y702" s="407"/>
      <c r="Z702" s="407"/>
      <c r="AA702" s="407"/>
    </row>
    <row r="703" spans="1:27" ht="15" customHeight="1">
      <c r="A703" s="459"/>
      <c r="B703" s="407"/>
      <c r="C703" s="407"/>
      <c r="D703" s="407"/>
      <c r="E703" s="407"/>
      <c r="F703" s="407"/>
      <c r="G703" s="407"/>
      <c r="H703" s="407"/>
      <c r="I703" s="407"/>
      <c r="J703" s="407"/>
      <c r="K703" s="407"/>
      <c r="L703" s="461"/>
      <c r="M703" s="407"/>
      <c r="N703" s="407"/>
      <c r="O703" s="407"/>
      <c r="P703" s="407"/>
      <c r="Q703" s="407"/>
      <c r="R703" s="407"/>
      <c r="S703" s="407"/>
      <c r="T703" s="407"/>
      <c r="U703" s="407"/>
      <c r="V703" s="407"/>
      <c r="W703" s="407"/>
      <c r="X703" s="407"/>
      <c r="Y703" s="407"/>
      <c r="Z703" s="407"/>
      <c r="AA703" s="407"/>
    </row>
    <row r="704" spans="1:27" ht="15" customHeight="1">
      <c r="A704" s="459"/>
      <c r="B704" s="407"/>
      <c r="C704" s="407"/>
      <c r="D704" s="407"/>
      <c r="E704" s="407"/>
      <c r="F704" s="407"/>
      <c r="G704" s="407"/>
      <c r="H704" s="407"/>
      <c r="I704" s="407"/>
      <c r="J704" s="407"/>
      <c r="K704" s="407"/>
      <c r="L704" s="461"/>
      <c r="M704" s="407"/>
      <c r="N704" s="407"/>
      <c r="O704" s="407"/>
      <c r="P704" s="407"/>
      <c r="Q704" s="407"/>
      <c r="R704" s="407"/>
      <c r="S704" s="407"/>
      <c r="T704" s="407"/>
      <c r="U704" s="407"/>
      <c r="V704" s="407"/>
      <c r="W704" s="407"/>
      <c r="X704" s="407"/>
      <c r="Y704" s="407"/>
      <c r="Z704" s="407"/>
      <c r="AA704" s="407"/>
    </row>
    <row r="705" spans="1:27" ht="15" customHeight="1">
      <c r="A705" s="459"/>
      <c r="B705" s="407"/>
      <c r="C705" s="407"/>
      <c r="D705" s="407"/>
      <c r="E705" s="407"/>
      <c r="F705" s="407"/>
      <c r="G705" s="407"/>
      <c r="H705" s="407"/>
      <c r="I705" s="407"/>
      <c r="J705" s="407"/>
      <c r="K705" s="407"/>
      <c r="L705" s="461"/>
      <c r="M705" s="407"/>
      <c r="N705" s="407"/>
      <c r="O705" s="407"/>
      <c r="P705" s="407"/>
      <c r="Q705" s="407"/>
      <c r="R705" s="407"/>
      <c r="S705" s="407"/>
      <c r="T705" s="407"/>
      <c r="U705" s="407"/>
      <c r="V705" s="407"/>
      <c r="W705" s="407"/>
      <c r="X705" s="407"/>
      <c r="Y705" s="407"/>
      <c r="Z705" s="407"/>
      <c r="AA705" s="407"/>
    </row>
    <row r="706" spans="1:27" ht="15" customHeight="1">
      <c r="A706" s="459"/>
      <c r="B706" s="407"/>
      <c r="C706" s="407"/>
      <c r="D706" s="407"/>
      <c r="E706" s="407"/>
      <c r="F706" s="407"/>
      <c r="G706" s="407"/>
      <c r="H706" s="407"/>
      <c r="I706" s="407"/>
      <c r="J706" s="407"/>
      <c r="K706" s="407"/>
      <c r="L706" s="461"/>
      <c r="M706" s="407"/>
      <c r="N706" s="407"/>
      <c r="O706" s="407"/>
      <c r="P706" s="407"/>
      <c r="Q706" s="407"/>
      <c r="R706" s="407"/>
      <c r="S706" s="407"/>
      <c r="T706" s="407"/>
      <c r="U706" s="407"/>
      <c r="V706" s="407"/>
      <c r="W706" s="407"/>
      <c r="X706" s="407"/>
      <c r="Y706" s="407"/>
      <c r="Z706" s="407"/>
      <c r="AA706" s="407"/>
    </row>
    <row r="707" spans="1:27" ht="15" customHeight="1">
      <c r="A707" s="459"/>
      <c r="B707" s="407"/>
      <c r="C707" s="407"/>
      <c r="D707" s="407"/>
      <c r="E707" s="407"/>
      <c r="F707" s="407"/>
      <c r="G707" s="407"/>
      <c r="H707" s="407"/>
      <c r="I707" s="407"/>
      <c r="J707" s="407"/>
      <c r="K707" s="407"/>
      <c r="L707" s="461"/>
      <c r="M707" s="407"/>
      <c r="N707" s="407"/>
      <c r="O707" s="407"/>
      <c r="P707" s="407"/>
      <c r="Q707" s="407"/>
      <c r="R707" s="407"/>
      <c r="S707" s="407"/>
      <c r="T707" s="407"/>
      <c r="U707" s="407"/>
      <c r="V707" s="407"/>
      <c r="W707" s="407"/>
      <c r="X707" s="407"/>
      <c r="Y707" s="407"/>
      <c r="Z707" s="407"/>
      <c r="AA707" s="407"/>
    </row>
    <row r="708" spans="1:27" ht="15" customHeight="1">
      <c r="A708" s="459"/>
      <c r="B708" s="407"/>
      <c r="C708" s="407"/>
      <c r="D708" s="407"/>
      <c r="E708" s="407"/>
      <c r="F708" s="407"/>
      <c r="G708" s="407"/>
      <c r="H708" s="407"/>
      <c r="I708" s="407"/>
      <c r="J708" s="407"/>
      <c r="K708" s="407"/>
      <c r="L708" s="461"/>
      <c r="M708" s="407"/>
      <c r="N708" s="407"/>
      <c r="O708" s="407"/>
      <c r="P708" s="407"/>
      <c r="Q708" s="407"/>
      <c r="R708" s="407"/>
      <c r="S708" s="407"/>
      <c r="T708" s="407"/>
      <c r="U708" s="407"/>
      <c r="V708" s="407"/>
      <c r="W708" s="407"/>
      <c r="X708" s="407"/>
      <c r="Y708" s="407"/>
      <c r="Z708" s="407"/>
      <c r="AA708" s="407"/>
    </row>
    <row r="709" spans="1:27" ht="15" customHeight="1">
      <c r="A709" s="459"/>
      <c r="B709" s="407"/>
      <c r="C709" s="407"/>
      <c r="D709" s="407"/>
      <c r="E709" s="407"/>
      <c r="F709" s="407"/>
      <c r="G709" s="407"/>
      <c r="H709" s="407"/>
      <c r="I709" s="407"/>
      <c r="J709" s="407"/>
      <c r="K709" s="407"/>
      <c r="L709" s="461"/>
      <c r="M709" s="407"/>
      <c r="N709" s="407"/>
      <c r="O709" s="407"/>
      <c r="P709" s="407"/>
      <c r="Q709" s="407"/>
      <c r="R709" s="407"/>
      <c r="S709" s="407"/>
      <c r="T709" s="407"/>
      <c r="U709" s="407"/>
      <c r="V709" s="407"/>
      <c r="W709" s="407"/>
      <c r="X709" s="407"/>
      <c r="Y709" s="407"/>
      <c r="Z709" s="407"/>
      <c r="AA709" s="407"/>
    </row>
    <row r="710" spans="1:27" ht="15" customHeight="1">
      <c r="A710" s="459"/>
      <c r="B710" s="407"/>
      <c r="C710" s="407"/>
      <c r="D710" s="407"/>
      <c r="E710" s="407"/>
      <c r="F710" s="407"/>
      <c r="G710" s="407"/>
      <c r="H710" s="407"/>
      <c r="I710" s="407"/>
      <c r="J710" s="407"/>
      <c r="K710" s="407"/>
      <c r="L710" s="461"/>
      <c r="M710" s="407"/>
      <c r="N710" s="407"/>
      <c r="O710" s="407"/>
      <c r="P710" s="407"/>
      <c r="Q710" s="407"/>
      <c r="R710" s="407"/>
      <c r="S710" s="407"/>
      <c r="T710" s="407"/>
      <c r="U710" s="407"/>
      <c r="V710" s="407"/>
      <c r="W710" s="407"/>
      <c r="X710" s="407"/>
      <c r="Y710" s="407"/>
      <c r="Z710" s="407"/>
      <c r="AA710" s="407"/>
    </row>
    <row r="711" spans="1:27" ht="15" customHeight="1">
      <c r="A711" s="459"/>
      <c r="B711" s="407"/>
      <c r="C711" s="407"/>
      <c r="D711" s="407"/>
      <c r="E711" s="407"/>
      <c r="F711" s="407"/>
      <c r="G711" s="407"/>
      <c r="H711" s="407"/>
      <c r="I711" s="407"/>
      <c r="J711" s="407"/>
      <c r="K711" s="407"/>
      <c r="L711" s="461"/>
      <c r="M711" s="407"/>
      <c r="N711" s="407"/>
      <c r="O711" s="407"/>
      <c r="P711" s="407"/>
      <c r="Q711" s="407"/>
      <c r="R711" s="407"/>
      <c r="S711" s="407"/>
      <c r="T711" s="407"/>
      <c r="U711" s="407"/>
      <c r="V711" s="407"/>
      <c r="W711" s="407"/>
      <c r="X711" s="407"/>
      <c r="Y711" s="407"/>
      <c r="Z711" s="407"/>
      <c r="AA711" s="407"/>
    </row>
    <row r="712" spans="1:27" ht="15" customHeight="1">
      <c r="A712" s="459"/>
      <c r="B712" s="407"/>
      <c r="C712" s="407"/>
      <c r="D712" s="407"/>
      <c r="E712" s="407"/>
      <c r="F712" s="407"/>
      <c r="G712" s="407"/>
      <c r="H712" s="407"/>
      <c r="I712" s="407"/>
      <c r="J712" s="407"/>
      <c r="K712" s="407"/>
      <c r="L712" s="461"/>
      <c r="M712" s="407"/>
      <c r="N712" s="407"/>
      <c r="O712" s="407"/>
      <c r="P712" s="407"/>
      <c r="Q712" s="407"/>
      <c r="R712" s="407"/>
      <c r="S712" s="407"/>
      <c r="T712" s="407"/>
      <c r="U712" s="407"/>
      <c r="V712" s="407"/>
      <c r="W712" s="407"/>
      <c r="X712" s="407"/>
      <c r="Y712" s="407"/>
      <c r="Z712" s="407"/>
      <c r="AA712" s="407"/>
    </row>
    <row r="713" spans="1:27" ht="15" customHeight="1">
      <c r="A713" s="459"/>
      <c r="B713" s="407"/>
      <c r="C713" s="407"/>
      <c r="D713" s="407"/>
      <c r="E713" s="407"/>
      <c r="F713" s="407"/>
      <c r="G713" s="407"/>
      <c r="H713" s="407"/>
      <c r="I713" s="407"/>
      <c r="J713" s="407"/>
      <c r="K713" s="407"/>
      <c r="L713" s="461"/>
      <c r="M713" s="407"/>
      <c r="N713" s="407"/>
      <c r="O713" s="407"/>
      <c r="P713" s="407"/>
      <c r="Q713" s="407"/>
      <c r="R713" s="407"/>
      <c r="S713" s="407"/>
      <c r="T713" s="407"/>
      <c r="U713" s="407"/>
      <c r="V713" s="407"/>
      <c r="W713" s="407"/>
      <c r="X713" s="407"/>
      <c r="Y713" s="407"/>
      <c r="Z713" s="407"/>
      <c r="AA713" s="407"/>
    </row>
    <row r="714" spans="1:27" ht="15" customHeight="1">
      <c r="A714" s="459"/>
      <c r="B714" s="407"/>
      <c r="C714" s="407"/>
      <c r="D714" s="407"/>
      <c r="E714" s="407"/>
      <c r="F714" s="407"/>
      <c r="G714" s="407"/>
      <c r="H714" s="407"/>
      <c r="I714" s="407"/>
      <c r="J714" s="407"/>
      <c r="K714" s="407"/>
      <c r="L714" s="461"/>
      <c r="M714" s="407"/>
      <c r="N714" s="407"/>
      <c r="O714" s="407"/>
      <c r="P714" s="407"/>
      <c r="Q714" s="407"/>
      <c r="R714" s="407"/>
      <c r="S714" s="407"/>
      <c r="T714" s="407"/>
      <c r="U714" s="407"/>
      <c r="V714" s="407"/>
      <c r="W714" s="407"/>
      <c r="X714" s="407"/>
      <c r="Y714" s="407"/>
      <c r="Z714" s="407"/>
      <c r="AA714" s="407"/>
    </row>
    <row r="715" spans="1:27" ht="15" customHeight="1">
      <c r="A715" s="459"/>
      <c r="B715" s="407"/>
      <c r="C715" s="407"/>
      <c r="D715" s="407"/>
      <c r="E715" s="407"/>
      <c r="F715" s="407"/>
      <c r="G715" s="407"/>
      <c r="H715" s="407"/>
      <c r="I715" s="407"/>
      <c r="J715" s="407"/>
      <c r="K715" s="407"/>
      <c r="L715" s="461"/>
      <c r="M715" s="407"/>
      <c r="N715" s="407"/>
      <c r="O715" s="407"/>
      <c r="P715" s="407"/>
      <c r="Q715" s="407"/>
      <c r="R715" s="407"/>
      <c r="S715" s="407"/>
      <c r="T715" s="407"/>
      <c r="U715" s="407"/>
      <c r="V715" s="407"/>
      <c r="W715" s="407"/>
      <c r="X715" s="407"/>
      <c r="Y715" s="407"/>
      <c r="Z715" s="407"/>
      <c r="AA715" s="407"/>
    </row>
    <row r="716" spans="1:27" ht="15" customHeight="1">
      <c r="A716" s="459"/>
      <c r="B716" s="407"/>
      <c r="C716" s="407"/>
      <c r="D716" s="407"/>
      <c r="E716" s="407"/>
      <c r="F716" s="407"/>
      <c r="G716" s="407"/>
      <c r="H716" s="407"/>
      <c r="I716" s="407"/>
      <c r="J716" s="407"/>
      <c r="K716" s="407"/>
      <c r="L716" s="461"/>
      <c r="M716" s="407"/>
      <c r="N716" s="407"/>
      <c r="O716" s="407"/>
      <c r="P716" s="407"/>
      <c r="Q716" s="407"/>
      <c r="R716" s="407"/>
      <c r="S716" s="407"/>
      <c r="T716" s="407"/>
      <c r="U716" s="407"/>
      <c r="V716" s="407"/>
      <c r="W716" s="407"/>
      <c r="X716" s="407"/>
      <c r="Y716" s="407"/>
      <c r="Z716" s="407"/>
      <c r="AA716" s="407"/>
    </row>
    <row r="717" spans="1:27" ht="15" customHeight="1">
      <c r="A717" s="459"/>
      <c r="B717" s="407"/>
      <c r="C717" s="407"/>
      <c r="D717" s="407"/>
      <c r="E717" s="407"/>
      <c r="F717" s="407"/>
      <c r="G717" s="407"/>
      <c r="H717" s="407"/>
      <c r="I717" s="407"/>
      <c r="J717" s="407"/>
      <c r="K717" s="407"/>
      <c r="L717" s="461"/>
      <c r="M717" s="407"/>
      <c r="N717" s="407"/>
      <c r="O717" s="407"/>
      <c r="P717" s="407"/>
      <c r="Q717" s="407"/>
      <c r="R717" s="407"/>
      <c r="S717" s="407"/>
      <c r="T717" s="407"/>
      <c r="U717" s="407"/>
      <c r="V717" s="407"/>
      <c r="W717" s="407"/>
      <c r="X717" s="407"/>
      <c r="Y717" s="407"/>
      <c r="Z717" s="407"/>
      <c r="AA717" s="407"/>
    </row>
    <row r="718" spans="1:27" ht="15" customHeight="1">
      <c r="A718" s="459"/>
      <c r="B718" s="407"/>
      <c r="C718" s="407"/>
      <c r="D718" s="407"/>
      <c r="E718" s="407"/>
      <c r="F718" s="407"/>
      <c r="G718" s="407"/>
      <c r="H718" s="407"/>
      <c r="I718" s="407"/>
      <c r="J718" s="407"/>
      <c r="K718" s="407"/>
      <c r="L718" s="461"/>
      <c r="M718" s="407"/>
      <c r="N718" s="407"/>
      <c r="O718" s="407"/>
      <c r="P718" s="407"/>
      <c r="Q718" s="407"/>
      <c r="R718" s="407"/>
      <c r="S718" s="407"/>
      <c r="T718" s="407"/>
      <c r="U718" s="407"/>
      <c r="V718" s="407"/>
      <c r="W718" s="407"/>
      <c r="X718" s="407"/>
      <c r="Y718" s="407"/>
      <c r="Z718" s="407"/>
      <c r="AA718" s="407"/>
    </row>
    <row r="719" spans="1:27" ht="15" customHeight="1">
      <c r="A719" s="459"/>
      <c r="B719" s="407"/>
      <c r="C719" s="407"/>
      <c r="D719" s="407"/>
      <c r="E719" s="407"/>
      <c r="F719" s="407"/>
      <c r="G719" s="407"/>
      <c r="H719" s="407"/>
      <c r="I719" s="407"/>
      <c r="J719" s="407"/>
      <c r="K719" s="407"/>
      <c r="L719" s="461"/>
      <c r="M719" s="407"/>
      <c r="N719" s="407"/>
      <c r="O719" s="407"/>
      <c r="P719" s="407"/>
      <c r="Q719" s="407"/>
      <c r="R719" s="407"/>
      <c r="S719" s="407"/>
      <c r="T719" s="407"/>
      <c r="U719" s="407"/>
      <c r="V719" s="407"/>
      <c r="W719" s="407"/>
      <c r="X719" s="407"/>
      <c r="Y719" s="407"/>
      <c r="Z719" s="407"/>
      <c r="AA719" s="407"/>
    </row>
    <row r="720" spans="1:27" ht="15" customHeight="1">
      <c r="A720" s="459"/>
      <c r="B720" s="407"/>
      <c r="C720" s="407"/>
      <c r="D720" s="407"/>
      <c r="E720" s="407"/>
      <c r="F720" s="407"/>
      <c r="G720" s="407"/>
      <c r="H720" s="407"/>
      <c r="I720" s="407"/>
      <c r="J720" s="407"/>
      <c r="K720" s="407"/>
      <c r="L720" s="461"/>
      <c r="M720" s="407"/>
      <c r="N720" s="407"/>
      <c r="O720" s="407"/>
      <c r="P720" s="407"/>
      <c r="Q720" s="407"/>
      <c r="R720" s="407"/>
      <c r="S720" s="407"/>
      <c r="T720" s="407"/>
      <c r="U720" s="407"/>
      <c r="V720" s="407"/>
      <c r="W720" s="407"/>
      <c r="X720" s="407"/>
      <c r="Y720" s="407"/>
      <c r="Z720" s="407"/>
      <c r="AA720" s="407"/>
    </row>
    <row r="721" spans="1:27" ht="15" customHeight="1">
      <c r="A721" s="459"/>
      <c r="B721" s="407"/>
      <c r="C721" s="407"/>
      <c r="D721" s="407"/>
      <c r="E721" s="407"/>
      <c r="F721" s="407"/>
      <c r="G721" s="407"/>
      <c r="H721" s="407"/>
      <c r="I721" s="407"/>
      <c r="J721" s="407"/>
      <c r="K721" s="407"/>
      <c r="L721" s="461"/>
      <c r="M721" s="407"/>
      <c r="N721" s="407"/>
      <c r="O721" s="407"/>
      <c r="P721" s="407"/>
      <c r="Q721" s="407"/>
      <c r="R721" s="407"/>
      <c r="S721" s="407"/>
      <c r="T721" s="407"/>
      <c r="U721" s="407"/>
      <c r="V721" s="407"/>
      <c r="W721" s="407"/>
      <c r="X721" s="407"/>
      <c r="Y721" s="407"/>
      <c r="Z721" s="407"/>
      <c r="AA721" s="407"/>
    </row>
    <row r="722" spans="1:27" ht="15" customHeight="1">
      <c r="A722" s="459"/>
      <c r="B722" s="407"/>
      <c r="C722" s="407"/>
      <c r="D722" s="407"/>
      <c r="E722" s="407"/>
      <c r="F722" s="407"/>
      <c r="G722" s="407"/>
      <c r="H722" s="407"/>
      <c r="I722" s="407"/>
      <c r="J722" s="407"/>
      <c r="K722" s="407"/>
      <c r="L722" s="461"/>
      <c r="M722" s="407"/>
      <c r="N722" s="407"/>
      <c r="O722" s="407"/>
      <c r="P722" s="407"/>
      <c r="Q722" s="407"/>
      <c r="R722" s="407"/>
      <c r="S722" s="407"/>
      <c r="T722" s="407"/>
      <c r="U722" s="407"/>
      <c r="V722" s="407"/>
      <c r="W722" s="407"/>
      <c r="X722" s="407"/>
      <c r="Y722" s="407"/>
      <c r="Z722" s="407"/>
      <c r="AA722" s="407"/>
    </row>
    <row r="723" spans="1:27" ht="15" customHeight="1">
      <c r="A723" s="459"/>
      <c r="B723" s="407"/>
      <c r="C723" s="407"/>
      <c r="D723" s="407"/>
      <c r="E723" s="407"/>
      <c r="F723" s="407"/>
      <c r="G723" s="407"/>
      <c r="H723" s="407"/>
      <c r="I723" s="407"/>
      <c r="J723" s="407"/>
      <c r="K723" s="407"/>
      <c r="L723" s="461"/>
      <c r="M723" s="407"/>
      <c r="N723" s="407"/>
      <c r="O723" s="407"/>
      <c r="P723" s="407"/>
      <c r="Q723" s="407"/>
      <c r="R723" s="407"/>
      <c r="S723" s="407"/>
      <c r="T723" s="407"/>
      <c r="U723" s="407"/>
      <c r="V723" s="407"/>
      <c r="W723" s="407"/>
      <c r="X723" s="407"/>
      <c r="Y723" s="407"/>
      <c r="Z723" s="407"/>
      <c r="AA723" s="407"/>
    </row>
    <row r="724" spans="1:27" ht="15" customHeight="1">
      <c r="A724" s="459"/>
      <c r="B724" s="407"/>
      <c r="C724" s="407"/>
      <c r="D724" s="407"/>
      <c r="E724" s="407"/>
      <c r="F724" s="407"/>
      <c r="G724" s="407"/>
      <c r="H724" s="407"/>
      <c r="I724" s="407"/>
      <c r="J724" s="407"/>
      <c r="K724" s="407"/>
      <c r="L724" s="461"/>
      <c r="M724" s="407"/>
      <c r="N724" s="407"/>
      <c r="O724" s="407"/>
      <c r="P724" s="407"/>
      <c r="Q724" s="407"/>
      <c r="R724" s="407"/>
      <c r="S724" s="407"/>
      <c r="T724" s="407"/>
      <c r="U724" s="407"/>
      <c r="V724" s="407"/>
      <c r="W724" s="407"/>
      <c r="X724" s="407"/>
      <c r="Y724" s="407"/>
      <c r="Z724" s="407"/>
      <c r="AA724" s="407"/>
    </row>
    <row r="725" spans="1:27" ht="15" customHeight="1">
      <c r="A725" s="459"/>
      <c r="B725" s="407"/>
      <c r="C725" s="407"/>
      <c r="D725" s="407"/>
      <c r="E725" s="407"/>
      <c r="F725" s="407"/>
      <c r="G725" s="407"/>
      <c r="H725" s="407"/>
      <c r="I725" s="407"/>
      <c r="J725" s="407"/>
      <c r="K725" s="407"/>
      <c r="L725" s="461"/>
      <c r="M725" s="407"/>
      <c r="N725" s="407"/>
      <c r="O725" s="407"/>
      <c r="P725" s="407"/>
      <c r="Q725" s="407"/>
      <c r="R725" s="407"/>
      <c r="S725" s="407"/>
      <c r="T725" s="407"/>
      <c r="U725" s="407"/>
      <c r="V725" s="407"/>
      <c r="W725" s="407"/>
      <c r="X725" s="407"/>
      <c r="Y725" s="407"/>
      <c r="Z725" s="407"/>
      <c r="AA725" s="407"/>
    </row>
    <row r="726" spans="1:27" ht="15" customHeight="1">
      <c r="A726" s="459"/>
      <c r="B726" s="407"/>
      <c r="C726" s="407"/>
      <c r="D726" s="407"/>
      <c r="E726" s="407"/>
      <c r="F726" s="407"/>
      <c r="G726" s="407"/>
      <c r="H726" s="407"/>
      <c r="I726" s="407"/>
      <c r="J726" s="407"/>
      <c r="K726" s="407"/>
      <c r="L726" s="461"/>
      <c r="M726" s="407"/>
      <c r="N726" s="407"/>
      <c r="O726" s="407"/>
      <c r="P726" s="407"/>
      <c r="Q726" s="407"/>
      <c r="R726" s="407"/>
      <c r="S726" s="407"/>
      <c r="T726" s="407"/>
      <c r="U726" s="407"/>
      <c r="V726" s="407"/>
      <c r="W726" s="407"/>
      <c r="X726" s="407"/>
      <c r="Y726" s="407"/>
      <c r="Z726" s="407"/>
      <c r="AA726" s="407"/>
    </row>
    <row r="727" spans="1:27" ht="15" customHeight="1">
      <c r="A727" s="459"/>
      <c r="B727" s="407"/>
      <c r="C727" s="407"/>
      <c r="D727" s="407"/>
      <c r="E727" s="407"/>
      <c r="F727" s="407"/>
      <c r="G727" s="407"/>
      <c r="H727" s="407"/>
      <c r="I727" s="407"/>
      <c r="J727" s="407"/>
      <c r="K727" s="407"/>
      <c r="L727" s="461"/>
      <c r="M727" s="407"/>
      <c r="N727" s="407"/>
      <c r="O727" s="407"/>
      <c r="P727" s="407"/>
      <c r="Q727" s="407"/>
      <c r="R727" s="407"/>
      <c r="S727" s="407"/>
      <c r="T727" s="407"/>
      <c r="U727" s="407"/>
      <c r="V727" s="407"/>
      <c r="W727" s="407"/>
      <c r="X727" s="407"/>
      <c r="Y727" s="407"/>
      <c r="Z727" s="407"/>
      <c r="AA727" s="407"/>
    </row>
    <row r="728" spans="1:27" ht="15" customHeight="1">
      <c r="A728" s="459"/>
      <c r="B728" s="407"/>
      <c r="C728" s="407"/>
      <c r="D728" s="407"/>
      <c r="E728" s="407"/>
      <c r="F728" s="407"/>
      <c r="G728" s="407"/>
      <c r="H728" s="407"/>
      <c r="I728" s="407"/>
      <c r="J728" s="407"/>
      <c r="K728" s="407"/>
      <c r="L728" s="461"/>
      <c r="M728" s="407"/>
      <c r="N728" s="407"/>
      <c r="O728" s="407"/>
      <c r="P728" s="407"/>
      <c r="Q728" s="407"/>
      <c r="R728" s="407"/>
      <c r="S728" s="407"/>
      <c r="T728" s="407"/>
      <c r="U728" s="407"/>
      <c r="V728" s="407"/>
      <c r="W728" s="407"/>
      <c r="X728" s="407"/>
      <c r="Y728" s="407"/>
      <c r="Z728" s="407"/>
      <c r="AA728" s="407"/>
    </row>
    <row r="729" spans="1:27" ht="15" customHeight="1">
      <c r="A729" s="459"/>
      <c r="B729" s="407"/>
      <c r="C729" s="407"/>
      <c r="D729" s="407"/>
      <c r="E729" s="407"/>
      <c r="F729" s="407"/>
      <c r="G729" s="407"/>
      <c r="H729" s="407"/>
      <c r="I729" s="407"/>
      <c r="J729" s="407"/>
      <c r="K729" s="407"/>
      <c r="L729" s="461"/>
      <c r="M729" s="407"/>
      <c r="N729" s="407"/>
      <c r="O729" s="407"/>
      <c r="P729" s="407"/>
      <c r="Q729" s="407"/>
      <c r="R729" s="407"/>
      <c r="S729" s="407"/>
      <c r="T729" s="407"/>
      <c r="U729" s="407"/>
      <c r="V729" s="407"/>
      <c r="W729" s="407"/>
      <c r="X729" s="407"/>
      <c r="Y729" s="407"/>
      <c r="Z729" s="407"/>
      <c r="AA729" s="407"/>
    </row>
    <row r="730" spans="1:27" ht="15" customHeight="1">
      <c r="A730" s="459"/>
      <c r="B730" s="407"/>
      <c r="C730" s="407"/>
      <c r="D730" s="407"/>
      <c r="E730" s="407"/>
      <c r="F730" s="407"/>
      <c r="G730" s="407"/>
      <c r="H730" s="407"/>
      <c r="I730" s="407"/>
      <c r="J730" s="407"/>
      <c r="K730" s="407"/>
      <c r="L730" s="461"/>
      <c r="M730" s="407"/>
      <c r="N730" s="407"/>
      <c r="O730" s="407"/>
      <c r="P730" s="407"/>
      <c r="Q730" s="407"/>
      <c r="R730" s="407"/>
      <c r="S730" s="407"/>
      <c r="T730" s="407"/>
      <c r="U730" s="407"/>
      <c r="V730" s="407"/>
      <c r="W730" s="407"/>
      <c r="X730" s="407"/>
      <c r="Y730" s="407"/>
      <c r="Z730" s="407"/>
      <c r="AA730" s="407"/>
    </row>
    <row r="731" spans="1:27" ht="15" customHeight="1">
      <c r="A731" s="459"/>
      <c r="B731" s="407"/>
      <c r="C731" s="407"/>
      <c r="D731" s="407"/>
      <c r="E731" s="407"/>
      <c r="F731" s="407"/>
      <c r="G731" s="407"/>
      <c r="H731" s="407"/>
      <c r="I731" s="407"/>
      <c r="J731" s="407"/>
      <c r="K731" s="407"/>
      <c r="L731" s="461"/>
      <c r="M731" s="407"/>
      <c r="N731" s="407"/>
      <c r="O731" s="407"/>
      <c r="P731" s="407"/>
      <c r="Q731" s="407"/>
      <c r="R731" s="407"/>
      <c r="S731" s="407"/>
      <c r="T731" s="407"/>
      <c r="U731" s="407"/>
      <c r="V731" s="407"/>
      <c r="W731" s="407"/>
      <c r="X731" s="407"/>
      <c r="Y731" s="407"/>
      <c r="Z731" s="407"/>
      <c r="AA731" s="407"/>
    </row>
    <row r="732" spans="1:27" ht="15" customHeight="1">
      <c r="A732" s="459"/>
      <c r="B732" s="407"/>
      <c r="C732" s="407"/>
      <c r="D732" s="407"/>
      <c r="E732" s="407"/>
      <c r="F732" s="407"/>
      <c r="G732" s="407"/>
      <c r="H732" s="407"/>
      <c r="I732" s="407"/>
      <c r="J732" s="407"/>
      <c r="K732" s="407"/>
      <c r="L732" s="461"/>
      <c r="M732" s="407"/>
      <c r="N732" s="407"/>
      <c r="O732" s="407"/>
      <c r="P732" s="407"/>
      <c r="Q732" s="407"/>
      <c r="R732" s="407"/>
      <c r="S732" s="407"/>
      <c r="T732" s="407"/>
      <c r="U732" s="407"/>
      <c r="V732" s="407"/>
      <c r="W732" s="407"/>
      <c r="X732" s="407"/>
      <c r="Y732" s="407"/>
      <c r="Z732" s="407"/>
      <c r="AA732" s="407"/>
    </row>
    <row r="733" spans="1:27" ht="15" customHeight="1">
      <c r="A733" s="459"/>
      <c r="B733" s="407"/>
      <c r="C733" s="407"/>
      <c r="D733" s="407"/>
      <c r="E733" s="407"/>
      <c r="F733" s="407"/>
      <c r="G733" s="407"/>
      <c r="H733" s="407"/>
      <c r="I733" s="407"/>
      <c r="J733" s="407"/>
      <c r="K733" s="407"/>
      <c r="L733" s="461"/>
      <c r="M733" s="407"/>
      <c r="N733" s="407"/>
      <c r="O733" s="407"/>
      <c r="P733" s="407"/>
      <c r="Q733" s="407"/>
      <c r="R733" s="407"/>
      <c r="S733" s="407"/>
      <c r="T733" s="407"/>
      <c r="U733" s="407"/>
      <c r="V733" s="407"/>
      <c r="W733" s="407"/>
      <c r="X733" s="407"/>
      <c r="Y733" s="407"/>
      <c r="Z733" s="407"/>
      <c r="AA733" s="407"/>
    </row>
    <row r="734" spans="1:27" ht="15" customHeight="1">
      <c r="A734" s="459"/>
      <c r="B734" s="407"/>
      <c r="C734" s="407"/>
      <c r="D734" s="407"/>
      <c r="E734" s="407"/>
      <c r="F734" s="407"/>
      <c r="G734" s="407"/>
      <c r="H734" s="407"/>
      <c r="I734" s="407"/>
      <c r="J734" s="407"/>
      <c r="K734" s="407"/>
      <c r="L734" s="461"/>
      <c r="M734" s="407"/>
      <c r="N734" s="407"/>
      <c r="O734" s="407"/>
      <c r="P734" s="407"/>
      <c r="Q734" s="407"/>
      <c r="R734" s="407"/>
      <c r="S734" s="407"/>
      <c r="T734" s="407"/>
      <c r="U734" s="407"/>
      <c r="V734" s="407"/>
      <c r="W734" s="407"/>
      <c r="X734" s="407"/>
      <c r="Y734" s="407"/>
      <c r="Z734" s="407"/>
      <c r="AA734" s="407"/>
    </row>
    <row r="735" spans="1:27" ht="15" customHeight="1">
      <c r="A735" s="459"/>
      <c r="B735" s="407"/>
      <c r="C735" s="407"/>
      <c r="D735" s="407"/>
      <c r="E735" s="407"/>
      <c r="F735" s="407"/>
      <c r="G735" s="407"/>
      <c r="H735" s="407"/>
      <c r="I735" s="407"/>
      <c r="J735" s="407"/>
      <c r="K735" s="407"/>
      <c r="L735" s="461"/>
      <c r="M735" s="407"/>
      <c r="N735" s="407"/>
      <c r="O735" s="407"/>
      <c r="P735" s="407"/>
      <c r="Q735" s="407"/>
      <c r="R735" s="407"/>
      <c r="S735" s="407"/>
      <c r="T735" s="407"/>
      <c r="U735" s="407"/>
      <c r="V735" s="407"/>
      <c r="W735" s="407"/>
      <c r="X735" s="407"/>
      <c r="Y735" s="407"/>
      <c r="Z735" s="407"/>
      <c r="AA735" s="407"/>
    </row>
    <row r="736" spans="1:27" ht="15" customHeight="1">
      <c r="A736" s="459"/>
      <c r="B736" s="407"/>
      <c r="C736" s="407"/>
      <c r="D736" s="407"/>
      <c r="E736" s="407"/>
      <c r="F736" s="407"/>
      <c r="G736" s="407"/>
      <c r="H736" s="407"/>
      <c r="I736" s="407"/>
      <c r="J736" s="407"/>
      <c r="K736" s="407"/>
      <c r="L736" s="461"/>
      <c r="M736" s="407"/>
      <c r="N736" s="407"/>
      <c r="O736" s="407"/>
      <c r="P736" s="407"/>
      <c r="Q736" s="407"/>
      <c r="R736" s="407"/>
      <c r="S736" s="407"/>
      <c r="T736" s="407"/>
      <c r="U736" s="407"/>
      <c r="V736" s="407"/>
      <c r="W736" s="407"/>
      <c r="X736" s="407"/>
      <c r="Y736" s="407"/>
      <c r="Z736" s="407"/>
      <c r="AA736" s="407"/>
    </row>
    <row r="737" spans="1:27" ht="15" customHeight="1">
      <c r="A737" s="459"/>
      <c r="B737" s="407"/>
      <c r="C737" s="407"/>
      <c r="D737" s="407"/>
      <c r="E737" s="407"/>
      <c r="F737" s="407"/>
      <c r="G737" s="407"/>
      <c r="H737" s="407"/>
      <c r="I737" s="407"/>
      <c r="J737" s="407"/>
      <c r="K737" s="407"/>
      <c r="L737" s="461"/>
      <c r="M737" s="407"/>
      <c r="N737" s="407"/>
      <c r="O737" s="407"/>
      <c r="P737" s="407"/>
      <c r="Q737" s="407"/>
      <c r="R737" s="407"/>
      <c r="S737" s="407"/>
      <c r="T737" s="407"/>
      <c r="U737" s="407"/>
      <c r="V737" s="407"/>
      <c r="W737" s="407"/>
      <c r="X737" s="407"/>
      <c r="Y737" s="407"/>
      <c r="Z737" s="407"/>
      <c r="AA737" s="407"/>
    </row>
    <row r="738" spans="1:27" ht="15" customHeight="1">
      <c r="A738" s="459"/>
      <c r="B738" s="407"/>
      <c r="C738" s="407"/>
      <c r="D738" s="407"/>
      <c r="E738" s="407"/>
      <c r="F738" s="407"/>
      <c r="G738" s="407"/>
      <c r="H738" s="407"/>
      <c r="I738" s="407"/>
      <c r="J738" s="407"/>
      <c r="K738" s="407"/>
      <c r="L738" s="461"/>
      <c r="M738" s="407"/>
      <c r="N738" s="407"/>
      <c r="O738" s="407"/>
      <c r="P738" s="407"/>
      <c r="Q738" s="407"/>
      <c r="R738" s="407"/>
      <c r="S738" s="407"/>
      <c r="T738" s="407"/>
      <c r="U738" s="407"/>
      <c r="V738" s="407"/>
      <c r="W738" s="407"/>
      <c r="X738" s="407"/>
      <c r="Y738" s="407"/>
      <c r="Z738" s="407"/>
      <c r="AA738" s="407"/>
    </row>
    <row r="739" spans="1:27" ht="15" customHeight="1">
      <c r="A739" s="459"/>
      <c r="B739" s="407"/>
      <c r="C739" s="407"/>
      <c r="D739" s="407"/>
      <c r="E739" s="407"/>
      <c r="F739" s="407"/>
      <c r="G739" s="407"/>
      <c r="H739" s="407"/>
      <c r="I739" s="407"/>
      <c r="J739" s="407"/>
      <c r="K739" s="407"/>
      <c r="L739" s="461"/>
      <c r="M739" s="407"/>
      <c r="N739" s="407"/>
      <c r="O739" s="407"/>
      <c r="P739" s="407"/>
      <c r="Q739" s="407"/>
      <c r="R739" s="407"/>
      <c r="S739" s="407"/>
      <c r="T739" s="407"/>
      <c r="U739" s="407"/>
      <c r="V739" s="407"/>
      <c r="W739" s="407"/>
      <c r="X739" s="407"/>
      <c r="Y739" s="407"/>
      <c r="Z739" s="407"/>
      <c r="AA739" s="407"/>
    </row>
    <row r="740" spans="1:27" ht="15" customHeight="1">
      <c r="A740" s="459"/>
      <c r="B740" s="407"/>
      <c r="C740" s="407"/>
      <c r="D740" s="407"/>
      <c r="E740" s="407"/>
      <c r="F740" s="407"/>
      <c r="G740" s="407"/>
      <c r="H740" s="407"/>
      <c r="I740" s="407"/>
      <c r="J740" s="407"/>
      <c r="K740" s="407"/>
      <c r="L740" s="461"/>
      <c r="M740" s="407"/>
      <c r="N740" s="407"/>
      <c r="O740" s="407"/>
      <c r="P740" s="407"/>
      <c r="Q740" s="407"/>
      <c r="R740" s="407"/>
      <c r="S740" s="407"/>
      <c r="T740" s="407"/>
      <c r="U740" s="407"/>
      <c r="V740" s="407"/>
      <c r="W740" s="407"/>
      <c r="X740" s="407"/>
      <c r="Y740" s="407"/>
      <c r="Z740" s="407"/>
      <c r="AA740" s="407"/>
    </row>
    <row r="741" spans="1:27" ht="15" customHeight="1">
      <c r="A741" s="459"/>
      <c r="B741" s="407"/>
      <c r="C741" s="407"/>
      <c r="D741" s="407"/>
      <c r="E741" s="407"/>
      <c r="F741" s="407"/>
      <c r="G741" s="407"/>
      <c r="H741" s="407"/>
      <c r="I741" s="407"/>
      <c r="J741" s="407"/>
      <c r="K741" s="407"/>
      <c r="L741" s="461"/>
      <c r="M741" s="407"/>
      <c r="N741" s="407"/>
      <c r="O741" s="407"/>
      <c r="P741" s="407"/>
      <c r="Q741" s="407"/>
      <c r="R741" s="407"/>
      <c r="S741" s="407"/>
      <c r="T741" s="407"/>
      <c r="U741" s="407"/>
      <c r="V741" s="407"/>
      <c r="W741" s="407"/>
      <c r="X741" s="407"/>
      <c r="Y741" s="407"/>
      <c r="Z741" s="407"/>
      <c r="AA741" s="407"/>
    </row>
    <row r="742" spans="1:27" ht="15" customHeight="1">
      <c r="A742" s="459"/>
      <c r="B742" s="407"/>
      <c r="C742" s="407"/>
      <c r="D742" s="407"/>
      <c r="E742" s="407"/>
      <c r="F742" s="407"/>
      <c r="G742" s="407"/>
      <c r="H742" s="407"/>
      <c r="I742" s="407"/>
      <c r="J742" s="407"/>
      <c r="K742" s="407"/>
      <c r="L742" s="461"/>
      <c r="M742" s="407"/>
      <c r="N742" s="407"/>
      <c r="O742" s="407"/>
      <c r="P742" s="407"/>
      <c r="Q742" s="407"/>
      <c r="R742" s="407"/>
      <c r="S742" s="407"/>
      <c r="T742" s="407"/>
      <c r="U742" s="407"/>
      <c r="V742" s="407"/>
      <c r="W742" s="407"/>
      <c r="X742" s="407"/>
      <c r="Y742" s="407"/>
      <c r="Z742" s="407"/>
      <c r="AA742" s="407"/>
    </row>
    <row r="743" spans="1:27" ht="15" customHeight="1">
      <c r="A743" s="459"/>
      <c r="B743" s="407"/>
      <c r="C743" s="407"/>
      <c r="D743" s="407"/>
      <c r="E743" s="407"/>
      <c r="F743" s="407"/>
      <c r="G743" s="407"/>
      <c r="H743" s="407"/>
      <c r="I743" s="407"/>
      <c r="J743" s="407"/>
      <c r="K743" s="407"/>
      <c r="L743" s="461"/>
      <c r="M743" s="407"/>
      <c r="N743" s="407"/>
      <c r="O743" s="407"/>
      <c r="P743" s="407"/>
      <c r="Q743" s="407"/>
      <c r="R743" s="407"/>
      <c r="S743" s="407"/>
      <c r="T743" s="407"/>
      <c r="U743" s="407"/>
      <c r="V743" s="407"/>
      <c r="W743" s="407"/>
      <c r="X743" s="407"/>
      <c r="Y743" s="407"/>
      <c r="Z743" s="407"/>
      <c r="AA743" s="407"/>
    </row>
    <row r="744" spans="1:27" ht="15" customHeight="1">
      <c r="A744" s="459"/>
      <c r="B744" s="407"/>
      <c r="C744" s="407"/>
      <c r="D744" s="407"/>
      <c r="E744" s="407"/>
      <c r="F744" s="407"/>
      <c r="G744" s="407"/>
      <c r="H744" s="407"/>
      <c r="I744" s="407"/>
      <c r="J744" s="407"/>
      <c r="K744" s="407"/>
      <c r="L744" s="461"/>
      <c r="M744" s="407"/>
      <c r="N744" s="407"/>
      <c r="O744" s="407"/>
      <c r="P744" s="407"/>
      <c r="Q744" s="407"/>
      <c r="R744" s="407"/>
      <c r="S744" s="407"/>
      <c r="T744" s="407"/>
      <c r="U744" s="407"/>
      <c r="V744" s="407"/>
      <c r="W744" s="407"/>
      <c r="X744" s="407"/>
      <c r="Y744" s="407"/>
      <c r="Z744" s="407"/>
      <c r="AA744" s="407"/>
    </row>
    <row r="745" spans="1:27" ht="15" customHeight="1">
      <c r="A745" s="459"/>
      <c r="B745" s="407"/>
      <c r="C745" s="407"/>
      <c r="D745" s="407"/>
      <c r="E745" s="407"/>
      <c r="F745" s="407"/>
      <c r="G745" s="407"/>
      <c r="H745" s="407"/>
      <c r="I745" s="407"/>
      <c r="J745" s="407"/>
      <c r="K745" s="407"/>
      <c r="L745" s="461"/>
      <c r="M745" s="407"/>
      <c r="N745" s="407"/>
      <c r="O745" s="407"/>
      <c r="P745" s="407"/>
      <c r="Q745" s="407"/>
      <c r="R745" s="407"/>
      <c r="S745" s="407"/>
      <c r="T745" s="407"/>
      <c r="U745" s="407"/>
      <c r="V745" s="407"/>
      <c r="W745" s="407"/>
      <c r="X745" s="407"/>
      <c r="Y745" s="407"/>
      <c r="Z745" s="407"/>
      <c r="AA745" s="407"/>
    </row>
    <row r="746" spans="1:27" ht="15" customHeight="1">
      <c r="A746" s="459"/>
      <c r="B746" s="407"/>
      <c r="C746" s="407"/>
      <c r="D746" s="407"/>
      <c r="E746" s="407"/>
      <c r="F746" s="407"/>
      <c r="G746" s="407"/>
      <c r="H746" s="407"/>
      <c r="I746" s="407"/>
      <c r="J746" s="407"/>
      <c r="K746" s="407"/>
      <c r="L746" s="461"/>
      <c r="M746" s="407"/>
      <c r="N746" s="407"/>
      <c r="O746" s="407"/>
      <c r="P746" s="407"/>
      <c r="Q746" s="407"/>
      <c r="R746" s="407"/>
      <c r="S746" s="407"/>
      <c r="T746" s="407"/>
      <c r="U746" s="407"/>
      <c r="V746" s="407"/>
      <c r="W746" s="407"/>
      <c r="X746" s="407"/>
      <c r="Y746" s="407"/>
      <c r="Z746" s="407"/>
      <c r="AA746" s="407"/>
    </row>
    <row r="747" spans="1:27" ht="15" customHeight="1">
      <c r="A747" s="459"/>
      <c r="B747" s="407"/>
      <c r="C747" s="407"/>
      <c r="D747" s="407"/>
      <c r="E747" s="407"/>
      <c r="F747" s="407"/>
      <c r="G747" s="407"/>
      <c r="H747" s="407"/>
      <c r="I747" s="407"/>
      <c r="J747" s="407"/>
      <c r="K747" s="407"/>
      <c r="L747" s="461"/>
      <c r="M747" s="407"/>
      <c r="N747" s="407"/>
      <c r="O747" s="407"/>
      <c r="P747" s="407"/>
      <c r="Q747" s="407"/>
      <c r="R747" s="407"/>
      <c r="S747" s="407"/>
      <c r="T747" s="407"/>
      <c r="U747" s="407"/>
      <c r="V747" s="407"/>
      <c r="W747" s="407"/>
      <c r="X747" s="407"/>
      <c r="Y747" s="407"/>
      <c r="Z747" s="407"/>
      <c r="AA747" s="407"/>
    </row>
    <row r="748" spans="1:27" ht="15" customHeight="1">
      <c r="A748" s="459"/>
      <c r="B748" s="407"/>
      <c r="C748" s="407"/>
      <c r="D748" s="407"/>
      <c r="E748" s="407"/>
      <c r="F748" s="407"/>
      <c r="G748" s="407"/>
      <c r="H748" s="407"/>
      <c r="I748" s="407"/>
      <c r="J748" s="407"/>
      <c r="K748" s="407"/>
      <c r="L748" s="461"/>
      <c r="M748" s="407"/>
      <c r="N748" s="407"/>
      <c r="O748" s="407"/>
      <c r="P748" s="407"/>
      <c r="Q748" s="407"/>
      <c r="R748" s="407"/>
      <c r="S748" s="407"/>
      <c r="T748" s="407"/>
      <c r="U748" s="407"/>
      <c r="V748" s="407"/>
      <c r="W748" s="407"/>
      <c r="X748" s="407"/>
      <c r="Y748" s="407"/>
      <c r="Z748" s="407"/>
      <c r="AA748" s="407"/>
    </row>
    <row r="749" spans="1:27" ht="15" customHeight="1">
      <c r="A749" s="459"/>
      <c r="B749" s="407"/>
      <c r="C749" s="407"/>
      <c r="D749" s="407"/>
      <c r="E749" s="407"/>
      <c r="F749" s="407"/>
      <c r="G749" s="407"/>
      <c r="H749" s="407"/>
      <c r="I749" s="407"/>
      <c r="J749" s="407"/>
      <c r="K749" s="407"/>
      <c r="L749" s="461"/>
      <c r="M749" s="407"/>
      <c r="N749" s="407"/>
      <c r="O749" s="407"/>
      <c r="P749" s="407"/>
      <c r="Q749" s="407"/>
      <c r="R749" s="407"/>
      <c r="S749" s="407"/>
      <c r="T749" s="407"/>
      <c r="U749" s="407"/>
      <c r="V749" s="407"/>
      <c r="W749" s="407"/>
      <c r="X749" s="407"/>
      <c r="Y749" s="407"/>
      <c r="Z749" s="407"/>
      <c r="AA749" s="407"/>
    </row>
    <row r="750" spans="1:27" ht="15" customHeight="1">
      <c r="A750" s="459"/>
      <c r="B750" s="407"/>
      <c r="C750" s="407"/>
      <c r="D750" s="407"/>
      <c r="E750" s="407"/>
      <c r="F750" s="407"/>
      <c r="G750" s="407"/>
      <c r="H750" s="407"/>
      <c r="I750" s="407"/>
      <c r="J750" s="407"/>
      <c r="K750" s="407"/>
      <c r="L750" s="461"/>
      <c r="M750" s="407"/>
      <c r="N750" s="407"/>
      <c r="O750" s="407"/>
      <c r="P750" s="407"/>
      <c r="Q750" s="407"/>
      <c r="R750" s="407"/>
      <c r="S750" s="407"/>
      <c r="T750" s="407"/>
      <c r="U750" s="407"/>
      <c r="V750" s="407"/>
      <c r="W750" s="407"/>
      <c r="X750" s="407"/>
      <c r="Y750" s="407"/>
      <c r="Z750" s="407"/>
      <c r="AA750" s="407"/>
    </row>
    <row r="751" spans="1:27" ht="15" customHeight="1">
      <c r="A751" s="459"/>
      <c r="B751" s="407"/>
      <c r="C751" s="407"/>
      <c r="D751" s="407"/>
      <c r="E751" s="407"/>
      <c r="F751" s="407"/>
      <c r="G751" s="407"/>
      <c r="H751" s="407"/>
      <c r="I751" s="407"/>
      <c r="J751" s="407"/>
      <c r="K751" s="407"/>
      <c r="L751" s="461"/>
      <c r="M751" s="407"/>
      <c r="N751" s="407"/>
      <c r="O751" s="407"/>
      <c r="P751" s="407"/>
      <c r="Q751" s="407"/>
      <c r="R751" s="407"/>
      <c r="S751" s="407"/>
      <c r="T751" s="407"/>
      <c r="U751" s="407"/>
      <c r="V751" s="407"/>
      <c r="W751" s="407"/>
      <c r="X751" s="407"/>
      <c r="Y751" s="407"/>
      <c r="Z751" s="407"/>
      <c r="AA751" s="407"/>
    </row>
    <row r="752" spans="1:27" ht="15" customHeight="1">
      <c r="A752" s="459"/>
      <c r="B752" s="407"/>
      <c r="C752" s="407"/>
      <c r="D752" s="407"/>
      <c r="E752" s="407"/>
      <c r="F752" s="407"/>
      <c r="G752" s="407"/>
      <c r="H752" s="407"/>
      <c r="I752" s="407"/>
      <c r="J752" s="407"/>
      <c r="K752" s="407"/>
      <c r="L752" s="461"/>
      <c r="M752" s="407"/>
      <c r="N752" s="407"/>
      <c r="O752" s="407"/>
      <c r="P752" s="407"/>
      <c r="Q752" s="407"/>
      <c r="R752" s="407"/>
      <c r="S752" s="407"/>
      <c r="T752" s="407"/>
      <c r="U752" s="407"/>
      <c r="V752" s="407"/>
      <c r="W752" s="407"/>
      <c r="X752" s="407"/>
      <c r="Y752" s="407"/>
      <c r="Z752" s="407"/>
      <c r="AA752" s="407"/>
    </row>
    <row r="753" spans="1:27" ht="15" customHeight="1">
      <c r="A753" s="459"/>
      <c r="B753" s="407"/>
      <c r="C753" s="407"/>
      <c r="D753" s="407"/>
      <c r="E753" s="407"/>
      <c r="F753" s="407"/>
      <c r="G753" s="407"/>
      <c r="H753" s="407"/>
      <c r="I753" s="407"/>
      <c r="J753" s="407"/>
      <c r="K753" s="407"/>
      <c r="L753" s="461"/>
      <c r="M753" s="407"/>
      <c r="N753" s="407"/>
      <c r="O753" s="407"/>
      <c r="P753" s="407"/>
      <c r="Q753" s="407"/>
      <c r="R753" s="407"/>
      <c r="S753" s="407"/>
      <c r="T753" s="407"/>
      <c r="U753" s="407"/>
      <c r="V753" s="407"/>
      <c r="W753" s="407"/>
      <c r="X753" s="407"/>
      <c r="Y753" s="407"/>
      <c r="Z753" s="407"/>
      <c r="AA753" s="407"/>
    </row>
    <row r="754" spans="1:27" ht="15" customHeight="1">
      <c r="A754" s="459"/>
      <c r="B754" s="407"/>
      <c r="C754" s="407"/>
      <c r="D754" s="407"/>
      <c r="E754" s="407"/>
      <c r="F754" s="407"/>
      <c r="G754" s="407"/>
      <c r="H754" s="407"/>
      <c r="I754" s="407"/>
      <c r="J754" s="407"/>
      <c r="K754" s="407"/>
      <c r="L754" s="461"/>
      <c r="M754" s="407"/>
      <c r="N754" s="407"/>
      <c r="O754" s="407"/>
      <c r="P754" s="407"/>
      <c r="Q754" s="407"/>
      <c r="R754" s="407"/>
      <c r="S754" s="407"/>
      <c r="T754" s="407"/>
      <c r="U754" s="407"/>
      <c r="V754" s="407"/>
      <c r="W754" s="407"/>
      <c r="X754" s="407"/>
      <c r="Y754" s="407"/>
      <c r="Z754" s="407"/>
      <c r="AA754" s="407"/>
    </row>
    <row r="755" spans="1:27" ht="15" customHeight="1">
      <c r="A755" s="459"/>
      <c r="B755" s="407"/>
      <c r="C755" s="407"/>
      <c r="D755" s="407"/>
      <c r="E755" s="407"/>
      <c r="F755" s="407"/>
      <c r="G755" s="407"/>
      <c r="H755" s="407"/>
      <c r="I755" s="407"/>
      <c r="J755" s="407"/>
      <c r="K755" s="407"/>
      <c r="L755" s="461"/>
      <c r="M755" s="407"/>
      <c r="N755" s="407"/>
      <c r="O755" s="407"/>
      <c r="P755" s="407"/>
      <c r="Q755" s="407"/>
      <c r="R755" s="407"/>
      <c r="S755" s="407"/>
      <c r="T755" s="407"/>
      <c r="U755" s="407"/>
      <c r="V755" s="407"/>
      <c r="W755" s="407"/>
      <c r="X755" s="407"/>
      <c r="Y755" s="407"/>
      <c r="Z755" s="407"/>
      <c r="AA755" s="407"/>
    </row>
    <row r="756" spans="1:27" ht="15" customHeight="1">
      <c r="A756" s="459"/>
      <c r="B756" s="407"/>
      <c r="C756" s="407"/>
      <c r="D756" s="407"/>
      <c r="E756" s="407"/>
      <c r="F756" s="407"/>
      <c r="G756" s="407"/>
      <c r="H756" s="407"/>
      <c r="I756" s="407"/>
      <c r="J756" s="407"/>
      <c r="K756" s="407"/>
      <c r="L756" s="461"/>
      <c r="M756" s="407"/>
      <c r="N756" s="407"/>
      <c r="O756" s="407"/>
      <c r="P756" s="407"/>
      <c r="Q756" s="407"/>
      <c r="R756" s="407"/>
      <c r="S756" s="407"/>
      <c r="T756" s="407"/>
      <c r="U756" s="407"/>
      <c r="V756" s="407"/>
      <c r="W756" s="407"/>
      <c r="X756" s="407"/>
      <c r="Y756" s="407"/>
      <c r="Z756" s="407"/>
      <c r="AA756" s="407"/>
    </row>
    <row r="757" spans="1:27" ht="15" customHeight="1">
      <c r="A757" s="459"/>
      <c r="B757" s="407"/>
      <c r="C757" s="407"/>
      <c r="D757" s="407"/>
      <c r="E757" s="407"/>
      <c r="F757" s="407"/>
      <c r="G757" s="407"/>
      <c r="H757" s="407"/>
      <c r="I757" s="407"/>
      <c r="J757" s="407"/>
      <c r="K757" s="407"/>
      <c r="L757" s="461"/>
      <c r="M757" s="407"/>
      <c r="N757" s="407"/>
      <c r="O757" s="407"/>
      <c r="P757" s="407"/>
      <c r="Q757" s="407"/>
      <c r="R757" s="407"/>
      <c r="S757" s="407"/>
      <c r="T757" s="407"/>
      <c r="U757" s="407"/>
      <c r="V757" s="407"/>
      <c r="W757" s="407"/>
      <c r="X757" s="407"/>
      <c r="Y757" s="407"/>
      <c r="Z757" s="407"/>
      <c r="AA757" s="407"/>
    </row>
    <row r="758" spans="1:27" ht="15" customHeight="1">
      <c r="A758" s="459"/>
      <c r="B758" s="407"/>
      <c r="C758" s="407"/>
      <c r="D758" s="407"/>
      <c r="E758" s="407"/>
      <c r="F758" s="407"/>
      <c r="G758" s="407"/>
      <c r="H758" s="407"/>
      <c r="I758" s="407"/>
      <c r="J758" s="407"/>
      <c r="K758" s="407"/>
      <c r="L758" s="461"/>
      <c r="M758" s="407"/>
      <c r="N758" s="407"/>
      <c r="O758" s="407"/>
      <c r="P758" s="407"/>
      <c r="Q758" s="407"/>
      <c r="R758" s="407"/>
      <c r="S758" s="407"/>
      <c r="T758" s="407"/>
      <c r="U758" s="407"/>
      <c r="V758" s="407"/>
      <c r="W758" s="407"/>
      <c r="X758" s="407"/>
      <c r="Y758" s="407"/>
      <c r="Z758" s="407"/>
      <c r="AA758" s="407"/>
    </row>
    <row r="759" spans="1:27" ht="15" customHeight="1">
      <c r="A759" s="459"/>
      <c r="B759" s="407"/>
      <c r="C759" s="407"/>
      <c r="D759" s="407"/>
      <c r="E759" s="407"/>
      <c r="F759" s="407"/>
      <c r="G759" s="407"/>
      <c r="H759" s="407"/>
      <c r="I759" s="407"/>
      <c r="J759" s="407"/>
      <c r="K759" s="407"/>
      <c r="L759" s="461"/>
      <c r="M759" s="407"/>
      <c r="N759" s="407"/>
      <c r="O759" s="407"/>
      <c r="P759" s="407"/>
      <c r="Q759" s="407"/>
      <c r="R759" s="407"/>
      <c r="S759" s="407"/>
      <c r="T759" s="407"/>
      <c r="U759" s="407"/>
      <c r="V759" s="407"/>
      <c r="W759" s="407"/>
      <c r="X759" s="407"/>
      <c r="Y759" s="407"/>
      <c r="Z759" s="407"/>
      <c r="AA759" s="407"/>
    </row>
    <row r="760" spans="1:27" ht="15" customHeight="1">
      <c r="A760" s="459"/>
      <c r="B760" s="407"/>
      <c r="C760" s="407"/>
      <c r="D760" s="407"/>
      <c r="E760" s="407"/>
      <c r="F760" s="407"/>
      <c r="G760" s="407"/>
      <c r="H760" s="407"/>
      <c r="I760" s="407"/>
      <c r="J760" s="407"/>
      <c r="K760" s="407"/>
      <c r="L760" s="461"/>
      <c r="M760" s="407"/>
      <c r="N760" s="407"/>
      <c r="O760" s="407"/>
      <c r="P760" s="407"/>
      <c r="Q760" s="407"/>
      <c r="R760" s="407"/>
      <c r="S760" s="407"/>
      <c r="T760" s="407"/>
      <c r="U760" s="407"/>
      <c r="V760" s="407"/>
      <c r="W760" s="407"/>
      <c r="X760" s="407"/>
      <c r="Y760" s="407"/>
      <c r="Z760" s="407"/>
      <c r="AA760" s="407"/>
    </row>
    <row r="761" spans="1:27" ht="15" customHeight="1">
      <c r="A761" s="459"/>
      <c r="B761" s="407"/>
      <c r="C761" s="407"/>
      <c r="D761" s="407"/>
      <c r="E761" s="407"/>
      <c r="F761" s="407"/>
      <c r="G761" s="407"/>
      <c r="H761" s="407"/>
      <c r="I761" s="407"/>
      <c r="J761" s="407"/>
      <c r="K761" s="407"/>
      <c r="L761" s="461"/>
      <c r="M761" s="407"/>
      <c r="N761" s="407"/>
      <c r="O761" s="407"/>
      <c r="P761" s="407"/>
      <c r="Q761" s="407"/>
      <c r="R761" s="407"/>
      <c r="S761" s="407"/>
      <c r="T761" s="407"/>
      <c r="U761" s="407"/>
      <c r="V761" s="407"/>
      <c r="W761" s="407"/>
      <c r="X761" s="407"/>
      <c r="Y761" s="407"/>
      <c r="Z761" s="407"/>
      <c r="AA761" s="407"/>
    </row>
    <row r="762" spans="1:27" ht="15" customHeight="1">
      <c r="A762" s="459"/>
      <c r="B762" s="407"/>
      <c r="C762" s="407"/>
      <c r="D762" s="407"/>
      <c r="E762" s="407"/>
      <c r="F762" s="407"/>
      <c r="G762" s="407"/>
      <c r="H762" s="407"/>
      <c r="I762" s="407"/>
      <c r="J762" s="407"/>
      <c r="K762" s="407"/>
      <c r="L762" s="461"/>
      <c r="M762" s="407"/>
      <c r="N762" s="407"/>
      <c r="O762" s="407"/>
      <c r="P762" s="407"/>
      <c r="Q762" s="407"/>
      <c r="R762" s="407"/>
      <c r="S762" s="407"/>
      <c r="T762" s="407"/>
      <c r="U762" s="407"/>
      <c r="V762" s="407"/>
      <c r="W762" s="407"/>
      <c r="X762" s="407"/>
      <c r="Y762" s="407"/>
      <c r="Z762" s="407"/>
      <c r="AA762" s="407"/>
    </row>
    <row r="763" spans="1:27" ht="15" customHeight="1">
      <c r="A763" s="459"/>
      <c r="B763" s="407"/>
      <c r="C763" s="407"/>
      <c r="D763" s="407"/>
      <c r="E763" s="407"/>
      <c r="F763" s="407"/>
      <c r="G763" s="407"/>
      <c r="H763" s="407"/>
      <c r="I763" s="407"/>
      <c r="J763" s="407"/>
      <c r="K763" s="407"/>
      <c r="L763" s="461"/>
      <c r="M763" s="407"/>
      <c r="N763" s="407"/>
      <c r="O763" s="407"/>
      <c r="P763" s="407"/>
      <c r="Q763" s="407"/>
      <c r="R763" s="407"/>
      <c r="S763" s="407"/>
      <c r="T763" s="407"/>
      <c r="U763" s="407"/>
      <c r="V763" s="407"/>
      <c r="W763" s="407"/>
      <c r="X763" s="407"/>
      <c r="Y763" s="407"/>
      <c r="Z763" s="407"/>
      <c r="AA763" s="407"/>
    </row>
    <row r="764" spans="1:27" ht="15" customHeight="1">
      <c r="A764" s="459"/>
      <c r="B764" s="407"/>
      <c r="C764" s="407"/>
      <c r="D764" s="407"/>
      <c r="E764" s="407"/>
      <c r="F764" s="407"/>
      <c r="G764" s="407"/>
      <c r="H764" s="407"/>
      <c r="I764" s="407"/>
      <c r="J764" s="407"/>
      <c r="K764" s="407"/>
      <c r="L764" s="461"/>
      <c r="M764" s="407"/>
      <c r="N764" s="407"/>
      <c r="O764" s="407"/>
      <c r="P764" s="407"/>
      <c r="Q764" s="407"/>
      <c r="R764" s="407"/>
      <c r="S764" s="407"/>
      <c r="T764" s="407"/>
      <c r="U764" s="407"/>
      <c r="V764" s="407"/>
      <c r="W764" s="407"/>
      <c r="X764" s="407"/>
      <c r="Y764" s="407"/>
      <c r="Z764" s="407"/>
      <c r="AA764" s="407"/>
    </row>
    <row r="765" spans="1:27" ht="15" customHeight="1">
      <c r="A765" s="459"/>
      <c r="B765" s="407"/>
      <c r="C765" s="407"/>
      <c r="D765" s="407"/>
      <c r="E765" s="407"/>
      <c r="F765" s="407"/>
      <c r="G765" s="407"/>
      <c r="H765" s="407"/>
      <c r="I765" s="407"/>
      <c r="J765" s="407"/>
      <c r="K765" s="407"/>
      <c r="L765" s="461"/>
      <c r="M765" s="407"/>
      <c r="N765" s="407"/>
      <c r="O765" s="407"/>
      <c r="P765" s="407"/>
      <c r="Q765" s="407"/>
      <c r="R765" s="407"/>
      <c r="S765" s="407"/>
      <c r="T765" s="407"/>
      <c r="U765" s="407"/>
      <c r="V765" s="407"/>
      <c r="W765" s="407"/>
      <c r="X765" s="407"/>
      <c r="Y765" s="407"/>
      <c r="Z765" s="407"/>
      <c r="AA765" s="407"/>
    </row>
    <row r="766" spans="1:27" ht="15" customHeight="1">
      <c r="A766" s="459"/>
      <c r="B766" s="407"/>
      <c r="C766" s="407"/>
      <c r="D766" s="407"/>
      <c r="E766" s="407"/>
      <c r="F766" s="407"/>
      <c r="G766" s="407"/>
      <c r="H766" s="407"/>
      <c r="I766" s="407"/>
      <c r="J766" s="407"/>
      <c r="K766" s="407"/>
      <c r="L766" s="461"/>
      <c r="M766" s="407"/>
      <c r="N766" s="407"/>
      <c r="O766" s="407"/>
      <c r="P766" s="407"/>
      <c r="Q766" s="407"/>
      <c r="R766" s="407"/>
      <c r="S766" s="407"/>
      <c r="T766" s="407"/>
      <c r="U766" s="407"/>
      <c r="V766" s="407"/>
      <c r="W766" s="407"/>
      <c r="X766" s="407"/>
      <c r="Y766" s="407"/>
      <c r="Z766" s="407"/>
      <c r="AA766" s="407"/>
    </row>
    <row r="767" spans="1:27" ht="15" customHeight="1">
      <c r="A767" s="459"/>
      <c r="B767" s="407"/>
      <c r="C767" s="407"/>
      <c r="D767" s="407"/>
      <c r="E767" s="407"/>
      <c r="F767" s="407"/>
      <c r="G767" s="407"/>
      <c r="H767" s="407"/>
      <c r="I767" s="407"/>
      <c r="J767" s="407"/>
      <c r="K767" s="407"/>
      <c r="L767" s="461"/>
      <c r="M767" s="407"/>
      <c r="N767" s="407"/>
      <c r="O767" s="407"/>
      <c r="P767" s="407"/>
      <c r="Q767" s="407"/>
      <c r="R767" s="407"/>
      <c r="S767" s="407"/>
      <c r="T767" s="407"/>
      <c r="U767" s="407"/>
      <c r="V767" s="407"/>
      <c r="W767" s="407"/>
      <c r="X767" s="407"/>
      <c r="Y767" s="407"/>
      <c r="Z767" s="407"/>
      <c r="AA767" s="407"/>
    </row>
    <row r="768" spans="1:27" ht="15" customHeight="1">
      <c r="A768" s="459"/>
      <c r="B768" s="407"/>
      <c r="C768" s="407"/>
      <c r="D768" s="407"/>
      <c r="E768" s="407"/>
      <c r="F768" s="407"/>
      <c r="G768" s="407"/>
      <c r="H768" s="407"/>
      <c r="I768" s="407"/>
      <c r="J768" s="407"/>
      <c r="K768" s="407"/>
      <c r="L768" s="461"/>
      <c r="M768" s="407"/>
      <c r="N768" s="407"/>
      <c r="O768" s="407"/>
      <c r="P768" s="407"/>
      <c r="Q768" s="407"/>
      <c r="R768" s="407"/>
      <c r="S768" s="407"/>
      <c r="T768" s="407"/>
      <c r="U768" s="407"/>
      <c r="V768" s="407"/>
      <c r="W768" s="407"/>
      <c r="X768" s="407"/>
      <c r="Y768" s="407"/>
      <c r="Z768" s="407"/>
      <c r="AA768" s="407"/>
    </row>
    <row r="769" spans="1:27" ht="15" customHeight="1">
      <c r="A769" s="459"/>
      <c r="B769" s="407"/>
      <c r="C769" s="407"/>
      <c r="D769" s="407"/>
      <c r="E769" s="407"/>
      <c r="F769" s="407"/>
      <c r="G769" s="407"/>
      <c r="H769" s="407"/>
      <c r="I769" s="407"/>
      <c r="J769" s="407"/>
      <c r="K769" s="407"/>
      <c r="L769" s="461"/>
      <c r="M769" s="407"/>
      <c r="N769" s="407"/>
      <c r="O769" s="407"/>
      <c r="P769" s="407"/>
      <c r="Q769" s="407"/>
      <c r="R769" s="407"/>
      <c r="S769" s="407"/>
      <c r="T769" s="407"/>
      <c r="U769" s="407"/>
      <c r="V769" s="407"/>
      <c r="W769" s="407"/>
      <c r="X769" s="407"/>
      <c r="Y769" s="407"/>
      <c r="Z769" s="407"/>
      <c r="AA769" s="407"/>
    </row>
    <row r="770" spans="1:27" ht="15" customHeight="1">
      <c r="A770" s="459"/>
      <c r="B770" s="407"/>
      <c r="C770" s="407"/>
      <c r="D770" s="407"/>
      <c r="E770" s="407"/>
      <c r="F770" s="407"/>
      <c r="G770" s="407"/>
      <c r="H770" s="407"/>
      <c r="I770" s="407"/>
      <c r="J770" s="407"/>
      <c r="K770" s="407"/>
      <c r="L770" s="461"/>
      <c r="M770" s="407"/>
      <c r="N770" s="407"/>
      <c r="O770" s="407"/>
      <c r="P770" s="407"/>
      <c r="Q770" s="407"/>
      <c r="R770" s="407"/>
      <c r="S770" s="407"/>
      <c r="T770" s="407"/>
      <c r="U770" s="407"/>
      <c r="V770" s="407"/>
      <c r="W770" s="407"/>
      <c r="X770" s="407"/>
      <c r="Y770" s="407"/>
      <c r="Z770" s="407"/>
      <c r="AA770" s="407"/>
    </row>
    <row r="771" spans="1:27" ht="15" customHeight="1">
      <c r="A771" s="459"/>
      <c r="B771" s="407"/>
      <c r="C771" s="407"/>
      <c r="D771" s="407"/>
      <c r="E771" s="407"/>
      <c r="F771" s="407"/>
      <c r="G771" s="407"/>
      <c r="H771" s="407"/>
      <c r="I771" s="407"/>
      <c r="J771" s="407"/>
      <c r="K771" s="407"/>
      <c r="L771" s="461"/>
      <c r="M771" s="407"/>
      <c r="N771" s="407"/>
      <c r="O771" s="407"/>
      <c r="P771" s="407"/>
      <c r="Q771" s="407"/>
      <c r="R771" s="407"/>
      <c r="S771" s="407"/>
      <c r="T771" s="407"/>
      <c r="U771" s="407"/>
      <c r="V771" s="407"/>
      <c r="W771" s="407"/>
      <c r="X771" s="407"/>
      <c r="Y771" s="407"/>
      <c r="Z771" s="407"/>
      <c r="AA771" s="407"/>
    </row>
    <row r="772" spans="1:27" ht="15" customHeight="1">
      <c r="A772" s="459"/>
      <c r="B772" s="407"/>
      <c r="C772" s="407"/>
      <c r="D772" s="407"/>
      <c r="E772" s="407"/>
      <c r="F772" s="407"/>
      <c r="G772" s="407"/>
      <c r="H772" s="407"/>
      <c r="I772" s="407"/>
      <c r="J772" s="407"/>
      <c r="K772" s="407"/>
      <c r="L772" s="461"/>
      <c r="M772" s="407"/>
      <c r="N772" s="407"/>
      <c r="O772" s="407"/>
      <c r="P772" s="407"/>
      <c r="Q772" s="407"/>
      <c r="R772" s="407"/>
      <c r="S772" s="407"/>
      <c r="T772" s="407"/>
      <c r="U772" s="407"/>
      <c r="V772" s="407"/>
      <c r="W772" s="407"/>
      <c r="X772" s="407"/>
      <c r="Y772" s="407"/>
      <c r="Z772" s="407"/>
      <c r="AA772" s="407"/>
    </row>
    <row r="773" spans="1:27" ht="15" customHeight="1">
      <c r="A773" s="459"/>
      <c r="B773" s="407"/>
      <c r="C773" s="407"/>
      <c r="D773" s="407"/>
      <c r="E773" s="407"/>
      <c r="F773" s="407"/>
      <c r="G773" s="407"/>
      <c r="H773" s="407"/>
      <c r="I773" s="407"/>
      <c r="J773" s="407"/>
      <c r="K773" s="407"/>
      <c r="L773" s="461"/>
      <c r="M773" s="407"/>
      <c r="N773" s="407"/>
      <c r="O773" s="407"/>
      <c r="P773" s="407"/>
      <c r="Q773" s="407"/>
      <c r="R773" s="407"/>
      <c r="S773" s="407"/>
      <c r="T773" s="407"/>
      <c r="U773" s="407"/>
      <c r="V773" s="407"/>
      <c r="W773" s="407"/>
      <c r="X773" s="407"/>
      <c r="Y773" s="407"/>
      <c r="Z773" s="407"/>
      <c r="AA773" s="407"/>
    </row>
    <row r="774" spans="1:27" ht="15" customHeight="1">
      <c r="A774" s="459"/>
      <c r="B774" s="407"/>
      <c r="C774" s="407"/>
      <c r="D774" s="407"/>
      <c r="E774" s="407"/>
      <c r="F774" s="407"/>
      <c r="G774" s="407"/>
      <c r="H774" s="407"/>
      <c r="I774" s="407"/>
      <c r="J774" s="407"/>
      <c r="K774" s="407"/>
      <c r="L774" s="461"/>
      <c r="M774" s="407"/>
      <c r="N774" s="407"/>
      <c r="O774" s="407"/>
      <c r="P774" s="407"/>
      <c r="Q774" s="407"/>
      <c r="R774" s="407"/>
      <c r="S774" s="407"/>
      <c r="T774" s="407"/>
      <c r="U774" s="407"/>
      <c r="V774" s="407"/>
      <c r="W774" s="407"/>
      <c r="X774" s="407"/>
      <c r="Y774" s="407"/>
      <c r="Z774" s="407"/>
      <c r="AA774" s="407"/>
    </row>
    <row r="775" spans="1:27" ht="15" customHeight="1">
      <c r="A775" s="459"/>
      <c r="B775" s="407"/>
      <c r="C775" s="407"/>
      <c r="D775" s="407"/>
      <c r="E775" s="407"/>
      <c r="F775" s="407"/>
      <c r="G775" s="407"/>
      <c r="H775" s="407"/>
      <c r="I775" s="407"/>
      <c r="J775" s="407"/>
      <c r="K775" s="407"/>
      <c r="L775" s="461"/>
      <c r="M775" s="407"/>
      <c r="N775" s="407"/>
      <c r="O775" s="407"/>
      <c r="P775" s="407"/>
      <c r="Q775" s="407"/>
      <c r="R775" s="407"/>
      <c r="S775" s="407"/>
      <c r="T775" s="407"/>
      <c r="U775" s="407"/>
      <c r="V775" s="407"/>
      <c r="W775" s="407"/>
      <c r="X775" s="407"/>
      <c r="Y775" s="407"/>
      <c r="Z775" s="407"/>
      <c r="AA775" s="407"/>
    </row>
    <row r="776" spans="1:27" ht="15" customHeight="1">
      <c r="A776" s="459"/>
      <c r="B776" s="407"/>
      <c r="C776" s="407"/>
      <c r="D776" s="407"/>
      <c r="E776" s="407"/>
      <c r="F776" s="407"/>
      <c r="G776" s="407"/>
      <c r="H776" s="407"/>
      <c r="I776" s="407"/>
      <c r="J776" s="407"/>
      <c r="K776" s="407"/>
      <c r="L776" s="461"/>
      <c r="M776" s="407"/>
      <c r="N776" s="407"/>
      <c r="O776" s="407"/>
      <c r="P776" s="407"/>
      <c r="Q776" s="407"/>
      <c r="R776" s="407"/>
      <c r="S776" s="407"/>
      <c r="T776" s="407"/>
      <c r="U776" s="407"/>
      <c r="V776" s="407"/>
      <c r="W776" s="407"/>
      <c r="X776" s="407"/>
      <c r="Y776" s="407"/>
      <c r="Z776" s="407"/>
      <c r="AA776" s="407"/>
    </row>
    <row r="777" spans="1:27" ht="15" customHeight="1">
      <c r="A777" s="459"/>
      <c r="B777" s="407"/>
      <c r="C777" s="407"/>
      <c r="D777" s="407"/>
      <c r="E777" s="407"/>
      <c r="F777" s="407"/>
      <c r="G777" s="407"/>
      <c r="H777" s="407"/>
      <c r="I777" s="407"/>
      <c r="J777" s="407"/>
      <c r="K777" s="407"/>
      <c r="L777" s="461"/>
      <c r="M777" s="407"/>
      <c r="N777" s="407"/>
      <c r="O777" s="407"/>
      <c r="P777" s="407"/>
      <c r="Q777" s="407"/>
      <c r="R777" s="407"/>
      <c r="S777" s="407"/>
      <c r="T777" s="407"/>
      <c r="U777" s="407"/>
      <c r="V777" s="407"/>
      <c r="W777" s="407"/>
      <c r="X777" s="407"/>
      <c r="Y777" s="407"/>
      <c r="Z777" s="407"/>
      <c r="AA777" s="407"/>
    </row>
    <row r="778" spans="1:27" ht="15" customHeight="1">
      <c r="A778" s="459"/>
      <c r="B778" s="407"/>
      <c r="C778" s="407"/>
      <c r="D778" s="407"/>
      <c r="E778" s="407"/>
      <c r="F778" s="407"/>
      <c r="G778" s="407"/>
      <c r="H778" s="407"/>
      <c r="I778" s="407"/>
      <c r="J778" s="407"/>
      <c r="K778" s="407"/>
      <c r="L778" s="461"/>
      <c r="M778" s="407"/>
      <c r="N778" s="407"/>
      <c r="O778" s="407"/>
      <c r="P778" s="407"/>
      <c r="Q778" s="407"/>
      <c r="R778" s="407"/>
      <c r="S778" s="407"/>
      <c r="T778" s="407"/>
      <c r="U778" s="407"/>
      <c r="V778" s="407"/>
      <c r="W778" s="407"/>
      <c r="X778" s="407"/>
      <c r="Y778" s="407"/>
      <c r="Z778" s="407"/>
      <c r="AA778" s="407"/>
    </row>
    <row r="779" spans="1:27" ht="15" customHeight="1">
      <c r="A779" s="459"/>
      <c r="B779" s="407"/>
      <c r="C779" s="407"/>
      <c r="D779" s="407"/>
      <c r="E779" s="407"/>
      <c r="F779" s="407"/>
      <c r="G779" s="407"/>
      <c r="H779" s="407"/>
      <c r="I779" s="407"/>
      <c r="J779" s="407"/>
      <c r="K779" s="407"/>
      <c r="L779" s="461"/>
      <c r="M779" s="407"/>
      <c r="N779" s="407"/>
      <c r="O779" s="407"/>
      <c r="P779" s="407"/>
      <c r="Q779" s="407"/>
      <c r="R779" s="407"/>
      <c r="S779" s="407"/>
      <c r="T779" s="407"/>
      <c r="U779" s="407"/>
      <c r="V779" s="407"/>
      <c r="W779" s="407"/>
      <c r="X779" s="407"/>
      <c r="Y779" s="407"/>
      <c r="Z779" s="407"/>
      <c r="AA779" s="407"/>
    </row>
    <row r="780" spans="1:27" ht="15" customHeight="1">
      <c r="A780" s="459"/>
      <c r="B780" s="407"/>
      <c r="C780" s="407"/>
      <c r="D780" s="407"/>
      <c r="E780" s="407"/>
      <c r="F780" s="407"/>
      <c r="G780" s="407"/>
      <c r="H780" s="407"/>
      <c r="I780" s="407"/>
      <c r="J780" s="407"/>
      <c r="K780" s="407"/>
      <c r="L780" s="461"/>
      <c r="M780" s="407"/>
      <c r="N780" s="407"/>
      <c r="O780" s="407"/>
      <c r="P780" s="407"/>
      <c r="Q780" s="407"/>
      <c r="R780" s="407"/>
      <c r="S780" s="407"/>
      <c r="T780" s="407"/>
      <c r="U780" s="407"/>
      <c r="V780" s="407"/>
      <c r="W780" s="407"/>
      <c r="X780" s="407"/>
      <c r="Y780" s="407"/>
      <c r="Z780" s="407"/>
      <c r="AA780" s="407"/>
    </row>
    <row r="781" spans="1:27" ht="15" customHeight="1">
      <c r="A781" s="459"/>
      <c r="B781" s="407"/>
      <c r="C781" s="407"/>
      <c r="D781" s="407"/>
      <c r="E781" s="407"/>
      <c r="F781" s="407"/>
      <c r="G781" s="407"/>
      <c r="H781" s="407"/>
      <c r="I781" s="407"/>
      <c r="J781" s="407"/>
      <c r="K781" s="407"/>
      <c r="L781" s="461"/>
      <c r="M781" s="407"/>
      <c r="N781" s="407"/>
      <c r="O781" s="407"/>
      <c r="P781" s="407"/>
      <c r="Q781" s="407"/>
      <c r="R781" s="407"/>
      <c r="S781" s="407"/>
      <c r="T781" s="407"/>
      <c r="U781" s="407"/>
      <c r="V781" s="407"/>
      <c r="W781" s="407"/>
      <c r="X781" s="407"/>
      <c r="Y781" s="407"/>
      <c r="Z781" s="407"/>
      <c r="AA781" s="407"/>
    </row>
    <row r="782" spans="1:27" ht="15" customHeight="1">
      <c r="A782" s="459"/>
      <c r="B782" s="407"/>
      <c r="C782" s="407"/>
      <c r="D782" s="407"/>
      <c r="E782" s="407"/>
      <c r="F782" s="407"/>
      <c r="G782" s="407"/>
      <c r="H782" s="407"/>
      <c r="I782" s="407"/>
      <c r="J782" s="407"/>
      <c r="K782" s="407"/>
      <c r="L782" s="461"/>
      <c r="M782" s="407"/>
      <c r="N782" s="407"/>
      <c r="O782" s="407"/>
      <c r="P782" s="407"/>
      <c r="Q782" s="407"/>
      <c r="R782" s="407"/>
      <c r="S782" s="407"/>
      <c r="T782" s="407"/>
      <c r="U782" s="407"/>
      <c r="V782" s="407"/>
      <c r="W782" s="407"/>
      <c r="X782" s="407"/>
      <c r="Y782" s="407"/>
      <c r="Z782" s="407"/>
      <c r="AA782" s="407"/>
    </row>
    <row r="783" spans="1:27" ht="15" customHeight="1">
      <c r="A783" s="459"/>
      <c r="B783" s="407"/>
      <c r="C783" s="407"/>
      <c r="D783" s="407"/>
      <c r="E783" s="407"/>
      <c r="F783" s="407"/>
      <c r="G783" s="407"/>
      <c r="H783" s="407"/>
      <c r="I783" s="407"/>
      <c r="J783" s="407"/>
      <c r="K783" s="407"/>
      <c r="L783" s="461"/>
      <c r="M783" s="407"/>
      <c r="N783" s="407"/>
      <c r="O783" s="407"/>
      <c r="P783" s="407"/>
      <c r="Q783" s="407"/>
      <c r="R783" s="407"/>
      <c r="S783" s="407"/>
      <c r="T783" s="407"/>
      <c r="U783" s="407"/>
      <c r="V783" s="407"/>
      <c r="W783" s="407"/>
      <c r="X783" s="407"/>
      <c r="Y783" s="407"/>
      <c r="Z783" s="407"/>
      <c r="AA783" s="407"/>
    </row>
    <row r="784" spans="1:27" ht="15" customHeight="1">
      <c r="A784" s="459"/>
      <c r="B784" s="407"/>
      <c r="C784" s="407"/>
      <c r="D784" s="407"/>
      <c r="E784" s="407"/>
      <c r="F784" s="407"/>
      <c r="G784" s="407"/>
      <c r="H784" s="407"/>
      <c r="I784" s="407"/>
      <c r="J784" s="407"/>
      <c r="K784" s="407"/>
      <c r="L784" s="461"/>
      <c r="M784" s="407"/>
      <c r="N784" s="407"/>
      <c r="O784" s="407"/>
      <c r="P784" s="407"/>
      <c r="Q784" s="407"/>
      <c r="R784" s="407"/>
      <c r="S784" s="407"/>
      <c r="T784" s="407"/>
      <c r="U784" s="407"/>
      <c r="V784" s="407"/>
      <c r="W784" s="407"/>
      <c r="X784" s="407"/>
      <c r="Y784" s="407"/>
      <c r="Z784" s="407"/>
      <c r="AA784" s="407"/>
    </row>
    <row r="785" spans="1:27" ht="15" customHeight="1">
      <c r="A785" s="459"/>
      <c r="B785" s="407"/>
      <c r="C785" s="407"/>
      <c r="D785" s="407"/>
      <c r="E785" s="407"/>
      <c r="F785" s="407"/>
      <c r="G785" s="407"/>
      <c r="H785" s="407"/>
      <c r="I785" s="407"/>
      <c r="J785" s="407"/>
      <c r="K785" s="407"/>
      <c r="L785" s="461"/>
      <c r="M785" s="407"/>
      <c r="N785" s="407"/>
      <c r="O785" s="407"/>
      <c r="P785" s="407"/>
      <c r="Q785" s="407"/>
      <c r="R785" s="407"/>
      <c r="S785" s="407"/>
      <c r="T785" s="407"/>
      <c r="U785" s="407"/>
      <c r="V785" s="407"/>
      <c r="W785" s="407"/>
      <c r="X785" s="407"/>
      <c r="Y785" s="407"/>
      <c r="Z785" s="407"/>
      <c r="AA785" s="407"/>
    </row>
    <row r="786" spans="1:27" ht="15" customHeight="1">
      <c r="A786" s="459"/>
      <c r="B786" s="407"/>
      <c r="C786" s="407"/>
      <c r="D786" s="407"/>
      <c r="E786" s="407"/>
      <c r="F786" s="407"/>
      <c r="G786" s="407"/>
      <c r="H786" s="407"/>
      <c r="I786" s="407"/>
      <c r="J786" s="407"/>
      <c r="K786" s="407"/>
      <c r="L786" s="461"/>
      <c r="M786" s="407"/>
      <c r="N786" s="407"/>
      <c r="O786" s="407"/>
      <c r="P786" s="407"/>
      <c r="Q786" s="407"/>
      <c r="R786" s="407"/>
      <c r="S786" s="407"/>
      <c r="T786" s="407"/>
      <c r="U786" s="407"/>
      <c r="V786" s="407"/>
      <c r="W786" s="407"/>
      <c r="X786" s="407"/>
      <c r="Y786" s="407"/>
      <c r="Z786" s="407"/>
      <c r="AA786" s="407"/>
    </row>
    <row r="787" spans="1:27" ht="15" customHeight="1">
      <c r="A787" s="459"/>
      <c r="B787" s="407"/>
      <c r="C787" s="407"/>
      <c r="D787" s="407"/>
      <c r="E787" s="407"/>
      <c r="F787" s="407"/>
      <c r="G787" s="407"/>
      <c r="H787" s="407"/>
      <c r="I787" s="407"/>
      <c r="J787" s="407"/>
      <c r="K787" s="407"/>
      <c r="L787" s="461"/>
      <c r="M787" s="407"/>
      <c r="N787" s="407"/>
      <c r="O787" s="407"/>
      <c r="P787" s="407"/>
      <c r="Q787" s="407"/>
      <c r="R787" s="407"/>
      <c r="S787" s="407"/>
      <c r="T787" s="407"/>
      <c r="U787" s="407"/>
      <c r="V787" s="407"/>
      <c r="W787" s="407"/>
      <c r="X787" s="407"/>
      <c r="Y787" s="407"/>
      <c r="Z787" s="407"/>
      <c r="AA787" s="407"/>
    </row>
    <row r="788" spans="1:27" ht="15" customHeight="1">
      <c r="A788" s="459"/>
      <c r="B788" s="407"/>
      <c r="C788" s="407"/>
      <c r="D788" s="407"/>
      <c r="E788" s="407"/>
      <c r="F788" s="407"/>
      <c r="G788" s="407"/>
      <c r="H788" s="407"/>
      <c r="I788" s="407"/>
      <c r="J788" s="407"/>
      <c r="K788" s="407"/>
      <c r="L788" s="461"/>
      <c r="M788" s="407"/>
      <c r="N788" s="407"/>
      <c r="O788" s="407"/>
      <c r="P788" s="407"/>
      <c r="Q788" s="407"/>
      <c r="R788" s="407"/>
      <c r="S788" s="407"/>
      <c r="T788" s="407"/>
      <c r="U788" s="407"/>
      <c r="V788" s="407"/>
      <c r="W788" s="407"/>
      <c r="X788" s="407"/>
      <c r="Y788" s="407"/>
      <c r="Z788" s="407"/>
      <c r="AA788" s="407"/>
    </row>
    <row r="789" spans="1:27" ht="15" customHeight="1">
      <c r="A789" s="459"/>
      <c r="B789" s="407"/>
      <c r="C789" s="407"/>
      <c r="D789" s="407"/>
      <c r="E789" s="407"/>
      <c r="F789" s="407"/>
      <c r="G789" s="407"/>
      <c r="H789" s="407"/>
      <c r="I789" s="407"/>
      <c r="J789" s="407"/>
      <c r="K789" s="407"/>
      <c r="L789" s="461"/>
      <c r="M789" s="407"/>
      <c r="N789" s="407"/>
      <c r="O789" s="407"/>
      <c r="P789" s="407"/>
      <c r="Q789" s="407"/>
      <c r="R789" s="407"/>
      <c r="S789" s="407"/>
      <c r="T789" s="407"/>
      <c r="U789" s="407"/>
      <c r="V789" s="407"/>
      <c r="W789" s="407"/>
      <c r="X789" s="407"/>
      <c r="Y789" s="407"/>
      <c r="Z789" s="407"/>
      <c r="AA789" s="407"/>
    </row>
    <row r="790" spans="1:27" ht="15" customHeight="1">
      <c r="A790" s="459"/>
      <c r="B790" s="407"/>
      <c r="C790" s="407"/>
      <c r="D790" s="407"/>
      <c r="E790" s="407"/>
      <c r="F790" s="407"/>
      <c r="G790" s="407"/>
      <c r="H790" s="407"/>
      <c r="I790" s="407"/>
      <c r="J790" s="407"/>
      <c r="K790" s="407"/>
      <c r="L790" s="461"/>
      <c r="M790" s="407"/>
      <c r="N790" s="407"/>
      <c r="O790" s="407"/>
      <c r="P790" s="407"/>
      <c r="Q790" s="407"/>
      <c r="R790" s="407"/>
      <c r="S790" s="407"/>
      <c r="T790" s="407"/>
      <c r="U790" s="407"/>
      <c r="V790" s="407"/>
      <c r="W790" s="407"/>
      <c r="X790" s="407"/>
      <c r="Y790" s="407"/>
      <c r="Z790" s="407"/>
      <c r="AA790" s="407"/>
    </row>
    <row r="791" spans="1:27" ht="15" customHeight="1">
      <c r="A791" s="459"/>
      <c r="B791" s="407"/>
      <c r="C791" s="407"/>
      <c r="D791" s="407"/>
      <c r="E791" s="407"/>
      <c r="F791" s="407"/>
      <c r="G791" s="407"/>
      <c r="H791" s="407"/>
      <c r="I791" s="407"/>
      <c r="J791" s="407"/>
      <c r="K791" s="407"/>
      <c r="L791" s="461"/>
      <c r="M791" s="407"/>
      <c r="N791" s="407"/>
      <c r="O791" s="407"/>
      <c r="P791" s="407"/>
      <c r="Q791" s="407"/>
      <c r="R791" s="407"/>
      <c r="S791" s="407"/>
      <c r="T791" s="407"/>
      <c r="U791" s="407"/>
      <c r="V791" s="407"/>
      <c r="W791" s="407"/>
      <c r="X791" s="407"/>
      <c r="Y791" s="407"/>
      <c r="Z791" s="407"/>
      <c r="AA791" s="407"/>
    </row>
    <row r="792" spans="1:27" ht="15" customHeight="1">
      <c r="A792" s="459"/>
      <c r="B792" s="407"/>
      <c r="C792" s="407"/>
      <c r="D792" s="407"/>
      <c r="E792" s="407"/>
      <c r="F792" s="407"/>
      <c r="G792" s="407"/>
      <c r="H792" s="407"/>
      <c r="I792" s="407"/>
      <c r="J792" s="407"/>
      <c r="K792" s="407"/>
      <c r="L792" s="461"/>
      <c r="M792" s="407"/>
      <c r="N792" s="407"/>
      <c r="O792" s="407"/>
      <c r="P792" s="407"/>
      <c r="Q792" s="407"/>
      <c r="R792" s="407"/>
      <c r="S792" s="407"/>
      <c r="T792" s="407"/>
      <c r="U792" s="407"/>
      <c r="V792" s="407"/>
      <c r="W792" s="407"/>
      <c r="X792" s="407"/>
      <c r="Y792" s="407"/>
      <c r="Z792" s="407"/>
      <c r="AA792" s="407"/>
    </row>
    <row r="793" spans="1:27" ht="15" customHeight="1">
      <c r="A793" s="459"/>
      <c r="B793" s="407"/>
      <c r="C793" s="407"/>
      <c r="D793" s="407"/>
      <c r="E793" s="407"/>
      <c r="F793" s="407"/>
      <c r="G793" s="407"/>
      <c r="H793" s="407"/>
      <c r="I793" s="407"/>
      <c r="J793" s="407"/>
      <c r="K793" s="407"/>
      <c r="L793" s="461"/>
      <c r="M793" s="407"/>
      <c r="N793" s="407"/>
      <c r="O793" s="407"/>
      <c r="P793" s="407"/>
      <c r="Q793" s="407"/>
      <c r="R793" s="407"/>
      <c r="S793" s="407"/>
      <c r="T793" s="407"/>
      <c r="U793" s="407"/>
      <c r="V793" s="407"/>
      <c r="W793" s="407"/>
      <c r="X793" s="407"/>
      <c r="Y793" s="407"/>
      <c r="Z793" s="407"/>
      <c r="AA793" s="407"/>
    </row>
    <row r="794" spans="1:27" ht="15" customHeight="1">
      <c r="A794" s="459"/>
      <c r="B794" s="407"/>
      <c r="C794" s="407"/>
      <c r="D794" s="407"/>
      <c r="E794" s="407"/>
      <c r="F794" s="407"/>
      <c r="G794" s="407"/>
      <c r="H794" s="407"/>
      <c r="I794" s="407"/>
      <c r="J794" s="407"/>
      <c r="K794" s="407"/>
      <c r="L794" s="461"/>
      <c r="M794" s="407"/>
      <c r="N794" s="407"/>
      <c r="O794" s="407"/>
      <c r="P794" s="407"/>
      <c r="Q794" s="407"/>
      <c r="R794" s="407"/>
      <c r="S794" s="407"/>
      <c r="T794" s="407"/>
      <c r="U794" s="407"/>
      <c r="V794" s="407"/>
      <c r="W794" s="407"/>
      <c r="X794" s="407"/>
      <c r="Y794" s="407"/>
      <c r="Z794" s="407"/>
      <c r="AA794" s="407"/>
    </row>
    <row r="795" spans="1:27" ht="15" customHeight="1">
      <c r="A795" s="459"/>
      <c r="B795" s="407"/>
      <c r="C795" s="407"/>
      <c r="D795" s="407"/>
      <c r="E795" s="407"/>
      <c r="F795" s="407"/>
      <c r="G795" s="407"/>
      <c r="H795" s="407"/>
      <c r="I795" s="407"/>
      <c r="J795" s="407"/>
      <c r="K795" s="407"/>
      <c r="L795" s="461"/>
      <c r="M795" s="407"/>
      <c r="N795" s="407"/>
      <c r="O795" s="407"/>
      <c r="P795" s="407"/>
      <c r="Q795" s="407"/>
      <c r="R795" s="407"/>
      <c r="S795" s="407"/>
      <c r="T795" s="407"/>
      <c r="U795" s="407"/>
      <c r="V795" s="407"/>
      <c r="W795" s="407"/>
      <c r="X795" s="407"/>
      <c r="Y795" s="407"/>
      <c r="Z795" s="407"/>
      <c r="AA795" s="407"/>
    </row>
    <row r="796" spans="1:27" ht="15" customHeight="1">
      <c r="A796" s="459"/>
      <c r="B796" s="407"/>
      <c r="C796" s="407"/>
      <c r="D796" s="407"/>
      <c r="E796" s="407"/>
      <c r="F796" s="407"/>
      <c r="G796" s="407"/>
      <c r="H796" s="407"/>
      <c r="I796" s="407"/>
      <c r="J796" s="407"/>
      <c r="K796" s="407"/>
      <c r="L796" s="461"/>
      <c r="M796" s="407"/>
      <c r="N796" s="407"/>
      <c r="O796" s="407"/>
      <c r="P796" s="407"/>
      <c r="Q796" s="407"/>
      <c r="R796" s="407"/>
      <c r="S796" s="407"/>
      <c r="T796" s="407"/>
      <c r="U796" s="407"/>
      <c r="V796" s="407"/>
      <c r="W796" s="407"/>
      <c r="X796" s="407"/>
      <c r="Y796" s="407"/>
      <c r="Z796" s="407"/>
      <c r="AA796" s="407"/>
    </row>
    <row r="797" spans="1:27" ht="15" customHeight="1">
      <c r="A797" s="459"/>
      <c r="B797" s="407"/>
      <c r="C797" s="407"/>
      <c r="D797" s="407"/>
      <c r="E797" s="407"/>
      <c r="F797" s="407"/>
      <c r="G797" s="407"/>
      <c r="H797" s="407"/>
      <c r="I797" s="407"/>
      <c r="J797" s="407"/>
      <c r="K797" s="407"/>
      <c r="L797" s="461"/>
      <c r="M797" s="407"/>
      <c r="N797" s="407"/>
      <c r="O797" s="407"/>
      <c r="P797" s="407"/>
      <c r="Q797" s="407"/>
      <c r="R797" s="407"/>
      <c r="S797" s="407"/>
      <c r="T797" s="407"/>
      <c r="U797" s="407"/>
      <c r="V797" s="407"/>
      <c r="W797" s="407"/>
      <c r="X797" s="407"/>
      <c r="Y797" s="407"/>
      <c r="Z797" s="407"/>
      <c r="AA797" s="407"/>
    </row>
    <row r="798" spans="1:27" ht="15" customHeight="1">
      <c r="A798" s="459"/>
      <c r="B798" s="407"/>
      <c r="C798" s="407"/>
      <c r="D798" s="407"/>
      <c r="E798" s="407"/>
      <c r="F798" s="407"/>
      <c r="G798" s="407"/>
      <c r="H798" s="407"/>
      <c r="I798" s="407"/>
      <c r="J798" s="407"/>
      <c r="K798" s="407"/>
      <c r="L798" s="461"/>
      <c r="M798" s="407"/>
      <c r="N798" s="407"/>
      <c r="O798" s="407"/>
      <c r="P798" s="407"/>
      <c r="Q798" s="407"/>
      <c r="R798" s="407"/>
      <c r="S798" s="407"/>
      <c r="T798" s="407"/>
      <c r="U798" s="407"/>
      <c r="V798" s="407"/>
      <c r="W798" s="407"/>
      <c r="X798" s="407"/>
      <c r="Y798" s="407"/>
      <c r="Z798" s="407"/>
      <c r="AA798" s="407"/>
    </row>
    <row r="799" spans="1:27" ht="15" customHeight="1">
      <c r="A799" s="459"/>
      <c r="B799" s="407"/>
      <c r="C799" s="407"/>
      <c r="D799" s="407"/>
      <c r="E799" s="407"/>
      <c r="F799" s="407"/>
      <c r="G799" s="407"/>
      <c r="H799" s="407"/>
      <c r="I799" s="407"/>
      <c r="J799" s="407"/>
      <c r="K799" s="407"/>
      <c r="L799" s="461"/>
      <c r="M799" s="407"/>
      <c r="N799" s="407"/>
      <c r="O799" s="407"/>
      <c r="P799" s="407"/>
      <c r="Q799" s="407"/>
      <c r="R799" s="407"/>
      <c r="S799" s="407"/>
      <c r="T799" s="407"/>
      <c r="U799" s="407"/>
      <c r="V799" s="407"/>
      <c r="W799" s="407"/>
      <c r="X799" s="407"/>
      <c r="Y799" s="407"/>
      <c r="Z799" s="407"/>
      <c r="AA799" s="407"/>
    </row>
    <row r="800" spans="1:27" ht="15" customHeight="1">
      <c r="A800" s="459"/>
      <c r="B800" s="407"/>
      <c r="C800" s="407"/>
      <c r="D800" s="407"/>
      <c r="E800" s="407"/>
      <c r="F800" s="407"/>
      <c r="G800" s="407"/>
      <c r="H800" s="407"/>
      <c r="I800" s="407"/>
      <c r="J800" s="407"/>
      <c r="K800" s="407"/>
      <c r="L800" s="461"/>
      <c r="M800" s="407"/>
      <c r="N800" s="407"/>
      <c r="O800" s="407"/>
      <c r="P800" s="407"/>
      <c r="Q800" s="407"/>
      <c r="R800" s="407"/>
      <c r="S800" s="407"/>
      <c r="T800" s="407"/>
      <c r="U800" s="407"/>
      <c r="V800" s="407"/>
      <c r="W800" s="407"/>
      <c r="X800" s="407"/>
      <c r="Y800" s="407"/>
      <c r="Z800" s="407"/>
      <c r="AA800" s="407"/>
    </row>
    <row r="801" spans="1:27" ht="15" customHeight="1">
      <c r="A801" s="459"/>
      <c r="B801" s="407"/>
      <c r="C801" s="407"/>
      <c r="D801" s="407"/>
      <c r="E801" s="407"/>
      <c r="F801" s="407"/>
      <c r="G801" s="407"/>
      <c r="H801" s="407"/>
      <c r="I801" s="407"/>
      <c r="J801" s="407"/>
      <c r="K801" s="407"/>
      <c r="L801" s="461"/>
      <c r="M801" s="407"/>
      <c r="N801" s="407"/>
      <c r="O801" s="407"/>
      <c r="P801" s="407"/>
      <c r="Q801" s="407"/>
      <c r="R801" s="407"/>
      <c r="S801" s="407"/>
      <c r="T801" s="407"/>
      <c r="U801" s="407"/>
      <c r="V801" s="407"/>
      <c r="W801" s="407"/>
      <c r="X801" s="407"/>
      <c r="Y801" s="407"/>
      <c r="Z801" s="407"/>
      <c r="AA801" s="407"/>
    </row>
    <row r="802" spans="1:27" ht="15" customHeight="1">
      <c r="A802" s="459"/>
      <c r="B802" s="407"/>
      <c r="C802" s="407"/>
      <c r="D802" s="407"/>
      <c r="E802" s="407"/>
      <c r="F802" s="407"/>
      <c r="G802" s="407"/>
      <c r="H802" s="407"/>
      <c r="I802" s="407"/>
      <c r="J802" s="407"/>
      <c r="K802" s="407"/>
      <c r="L802" s="461"/>
      <c r="M802" s="407"/>
      <c r="N802" s="407"/>
      <c r="O802" s="407"/>
      <c r="P802" s="407"/>
      <c r="Q802" s="407"/>
      <c r="R802" s="407"/>
      <c r="S802" s="407"/>
      <c r="T802" s="407"/>
      <c r="U802" s="407"/>
      <c r="V802" s="407"/>
      <c r="W802" s="407"/>
      <c r="X802" s="407"/>
      <c r="Y802" s="407"/>
      <c r="Z802" s="407"/>
      <c r="AA802" s="407"/>
    </row>
    <row r="803" spans="1:27" ht="15" customHeight="1">
      <c r="A803" s="459"/>
      <c r="B803" s="407"/>
      <c r="C803" s="407"/>
      <c r="D803" s="407"/>
      <c r="E803" s="407"/>
      <c r="F803" s="407"/>
      <c r="G803" s="407"/>
      <c r="H803" s="407"/>
      <c r="I803" s="407"/>
      <c r="J803" s="407"/>
      <c r="K803" s="407"/>
      <c r="L803" s="461"/>
      <c r="M803" s="407"/>
      <c r="N803" s="407"/>
      <c r="O803" s="407"/>
      <c r="P803" s="407"/>
      <c r="Q803" s="407"/>
      <c r="R803" s="407"/>
      <c r="S803" s="407"/>
      <c r="T803" s="407"/>
      <c r="U803" s="407"/>
      <c r="V803" s="407"/>
      <c r="W803" s="407"/>
      <c r="X803" s="407"/>
      <c r="Y803" s="407"/>
      <c r="Z803" s="407"/>
      <c r="AA803" s="407"/>
    </row>
    <row r="804" spans="1:27" ht="15" customHeight="1">
      <c r="A804" s="459"/>
      <c r="B804" s="407"/>
      <c r="C804" s="407"/>
      <c r="D804" s="407"/>
      <c r="E804" s="407"/>
      <c r="F804" s="407"/>
      <c r="G804" s="407"/>
      <c r="H804" s="407"/>
      <c r="I804" s="407"/>
      <c r="J804" s="407"/>
      <c r="K804" s="407"/>
      <c r="L804" s="461"/>
      <c r="M804" s="407"/>
      <c r="N804" s="407"/>
      <c r="O804" s="407"/>
      <c r="P804" s="407"/>
      <c r="Q804" s="407"/>
      <c r="R804" s="407"/>
      <c r="S804" s="407"/>
      <c r="T804" s="407"/>
      <c r="U804" s="407"/>
      <c r="V804" s="407"/>
      <c r="W804" s="407"/>
      <c r="X804" s="407"/>
      <c r="Y804" s="407"/>
      <c r="Z804" s="407"/>
      <c r="AA804" s="407"/>
    </row>
    <row r="805" spans="1:27" ht="15" customHeight="1">
      <c r="A805" s="459"/>
      <c r="B805" s="407"/>
      <c r="C805" s="407"/>
      <c r="D805" s="407"/>
      <c r="E805" s="407"/>
      <c r="F805" s="407"/>
      <c r="G805" s="407"/>
      <c r="H805" s="407"/>
      <c r="I805" s="407"/>
      <c r="J805" s="407"/>
      <c r="K805" s="407"/>
      <c r="L805" s="461"/>
      <c r="M805" s="407"/>
      <c r="N805" s="407"/>
      <c r="O805" s="407"/>
      <c r="P805" s="407"/>
      <c r="Q805" s="407"/>
      <c r="R805" s="407"/>
      <c r="S805" s="407"/>
      <c r="T805" s="407"/>
      <c r="U805" s="407"/>
      <c r="V805" s="407"/>
      <c r="W805" s="407"/>
      <c r="X805" s="407"/>
      <c r="Y805" s="407"/>
      <c r="Z805" s="407"/>
      <c r="AA805" s="407"/>
    </row>
    <row r="806" spans="1:27" ht="15" customHeight="1">
      <c r="A806" s="459"/>
      <c r="B806" s="407"/>
      <c r="C806" s="407"/>
      <c r="D806" s="407"/>
      <c r="E806" s="407"/>
      <c r="F806" s="407"/>
      <c r="G806" s="407"/>
      <c r="H806" s="407"/>
      <c r="I806" s="407"/>
      <c r="J806" s="407"/>
      <c r="K806" s="407"/>
      <c r="L806" s="461"/>
      <c r="M806" s="407"/>
      <c r="N806" s="407"/>
      <c r="O806" s="407"/>
      <c r="P806" s="407"/>
      <c r="Q806" s="407"/>
      <c r="R806" s="407"/>
      <c r="S806" s="407"/>
      <c r="T806" s="407"/>
      <c r="U806" s="407"/>
      <c r="V806" s="407"/>
      <c r="W806" s="407"/>
      <c r="X806" s="407"/>
      <c r="Y806" s="407"/>
      <c r="Z806" s="407"/>
      <c r="AA806" s="407"/>
    </row>
    <row r="807" spans="1:27" ht="15" customHeight="1">
      <c r="A807" s="459"/>
      <c r="B807" s="407"/>
      <c r="C807" s="407"/>
      <c r="D807" s="407"/>
      <c r="E807" s="407"/>
      <c r="F807" s="407"/>
      <c r="G807" s="407"/>
      <c r="H807" s="407"/>
      <c r="I807" s="407"/>
      <c r="J807" s="407"/>
      <c r="K807" s="407"/>
      <c r="L807" s="461"/>
      <c r="M807" s="407"/>
      <c r="N807" s="407"/>
      <c r="O807" s="407"/>
      <c r="P807" s="407"/>
      <c r="Q807" s="407"/>
      <c r="R807" s="407"/>
      <c r="S807" s="407"/>
      <c r="T807" s="407"/>
      <c r="U807" s="407"/>
      <c r="V807" s="407"/>
      <c r="W807" s="407"/>
      <c r="X807" s="407"/>
      <c r="Y807" s="407"/>
      <c r="Z807" s="407"/>
      <c r="AA807" s="407"/>
    </row>
    <row r="808" spans="1:27" ht="15" customHeight="1">
      <c r="A808" s="459"/>
      <c r="B808" s="407"/>
      <c r="C808" s="407"/>
      <c r="D808" s="407"/>
      <c r="E808" s="407"/>
      <c r="F808" s="407"/>
      <c r="G808" s="407"/>
      <c r="H808" s="407"/>
      <c r="I808" s="407"/>
      <c r="J808" s="407"/>
      <c r="K808" s="407"/>
      <c r="L808" s="461"/>
      <c r="M808" s="407"/>
      <c r="N808" s="407"/>
      <c r="O808" s="407"/>
      <c r="P808" s="407"/>
      <c r="Q808" s="407"/>
      <c r="R808" s="407"/>
      <c r="S808" s="407"/>
      <c r="T808" s="407"/>
      <c r="U808" s="407"/>
      <c r="V808" s="407"/>
      <c r="W808" s="407"/>
      <c r="X808" s="407"/>
      <c r="Y808" s="407"/>
      <c r="Z808" s="407"/>
      <c r="AA808" s="407"/>
    </row>
    <row r="809" spans="1:27" ht="15" customHeight="1">
      <c r="A809" s="459"/>
      <c r="B809" s="407"/>
      <c r="C809" s="407"/>
      <c r="D809" s="407"/>
      <c r="E809" s="407"/>
      <c r="F809" s="407"/>
      <c r="G809" s="407"/>
      <c r="H809" s="407"/>
      <c r="I809" s="407"/>
      <c r="J809" s="407"/>
      <c r="K809" s="407"/>
      <c r="L809" s="461"/>
      <c r="M809" s="407"/>
      <c r="N809" s="407"/>
      <c r="O809" s="407"/>
      <c r="P809" s="407"/>
      <c r="Q809" s="407"/>
      <c r="R809" s="407"/>
      <c r="S809" s="407"/>
      <c r="T809" s="407"/>
      <c r="U809" s="407"/>
      <c r="V809" s="407"/>
      <c r="W809" s="407"/>
      <c r="X809" s="407"/>
      <c r="Y809" s="407"/>
      <c r="Z809" s="407"/>
      <c r="AA809" s="407"/>
    </row>
    <row r="810" spans="1:27" ht="15" customHeight="1">
      <c r="A810" s="459"/>
      <c r="B810" s="407"/>
      <c r="C810" s="407"/>
      <c r="D810" s="407"/>
      <c r="E810" s="407"/>
      <c r="F810" s="407"/>
      <c r="G810" s="407"/>
      <c r="H810" s="407"/>
      <c r="I810" s="407"/>
      <c r="J810" s="407"/>
      <c r="K810" s="407"/>
      <c r="L810" s="461"/>
      <c r="M810" s="407"/>
      <c r="N810" s="407"/>
      <c r="O810" s="407"/>
      <c r="P810" s="407"/>
      <c r="Q810" s="407"/>
      <c r="R810" s="407"/>
      <c r="S810" s="407"/>
      <c r="T810" s="407"/>
      <c r="U810" s="407"/>
      <c r="V810" s="407"/>
      <c r="W810" s="407"/>
      <c r="X810" s="407"/>
      <c r="Y810" s="407"/>
      <c r="Z810" s="407"/>
      <c r="AA810" s="407"/>
    </row>
    <row r="811" spans="1:27" ht="15" customHeight="1">
      <c r="A811" s="459"/>
      <c r="B811" s="407"/>
      <c r="C811" s="407"/>
      <c r="D811" s="407"/>
      <c r="E811" s="407"/>
      <c r="F811" s="407"/>
      <c r="G811" s="407"/>
      <c r="H811" s="407"/>
      <c r="I811" s="407"/>
      <c r="J811" s="407"/>
      <c r="K811" s="407"/>
      <c r="L811" s="461"/>
      <c r="M811" s="407"/>
      <c r="N811" s="407"/>
      <c r="O811" s="407"/>
      <c r="P811" s="407"/>
      <c r="Q811" s="407"/>
      <c r="R811" s="407"/>
      <c r="S811" s="407"/>
      <c r="T811" s="407"/>
      <c r="U811" s="407"/>
      <c r="V811" s="407"/>
      <c r="W811" s="407"/>
      <c r="X811" s="407"/>
      <c r="Y811" s="407"/>
      <c r="Z811" s="407"/>
      <c r="AA811" s="407"/>
    </row>
    <row r="812" spans="1:27" ht="15" customHeight="1">
      <c r="A812" s="459"/>
      <c r="B812" s="407"/>
      <c r="C812" s="407"/>
      <c r="D812" s="407"/>
      <c r="E812" s="407"/>
      <c r="F812" s="407"/>
      <c r="G812" s="407"/>
      <c r="H812" s="407"/>
      <c r="I812" s="407"/>
      <c r="J812" s="407"/>
      <c r="K812" s="407"/>
      <c r="L812" s="461"/>
      <c r="M812" s="407"/>
      <c r="N812" s="407"/>
      <c r="O812" s="407"/>
      <c r="P812" s="407"/>
      <c r="Q812" s="407"/>
      <c r="R812" s="407"/>
      <c r="S812" s="407"/>
      <c r="T812" s="407"/>
      <c r="U812" s="407"/>
      <c r="V812" s="407"/>
      <c r="W812" s="407"/>
      <c r="X812" s="407"/>
      <c r="Y812" s="407"/>
      <c r="Z812" s="407"/>
      <c r="AA812" s="407"/>
    </row>
    <row r="813" spans="1:27" ht="15" customHeight="1">
      <c r="A813" s="459"/>
      <c r="B813" s="407"/>
      <c r="C813" s="407"/>
      <c r="D813" s="407"/>
      <c r="E813" s="407"/>
      <c r="F813" s="407"/>
      <c r="G813" s="407"/>
      <c r="H813" s="407"/>
      <c r="I813" s="407"/>
      <c r="J813" s="407"/>
      <c r="K813" s="407"/>
      <c r="L813" s="461"/>
      <c r="M813" s="407"/>
      <c r="N813" s="407"/>
      <c r="O813" s="407"/>
      <c r="P813" s="407"/>
      <c r="Q813" s="407"/>
      <c r="R813" s="407"/>
      <c r="S813" s="407"/>
      <c r="T813" s="407"/>
      <c r="U813" s="407"/>
      <c r="V813" s="407"/>
      <c r="W813" s="407"/>
      <c r="X813" s="407"/>
      <c r="Y813" s="407"/>
      <c r="Z813" s="407"/>
      <c r="AA813" s="407"/>
    </row>
    <row r="814" spans="1:27" ht="15" customHeight="1">
      <c r="A814" s="459"/>
      <c r="B814" s="407"/>
      <c r="C814" s="407"/>
      <c r="D814" s="407"/>
      <c r="E814" s="407"/>
      <c r="F814" s="407"/>
      <c r="G814" s="407"/>
      <c r="H814" s="407"/>
      <c r="I814" s="407"/>
      <c r="J814" s="407"/>
      <c r="K814" s="407"/>
      <c r="L814" s="461"/>
      <c r="M814" s="407"/>
      <c r="N814" s="407"/>
      <c r="O814" s="407"/>
      <c r="P814" s="407"/>
      <c r="Q814" s="407"/>
      <c r="R814" s="407"/>
      <c r="S814" s="407"/>
      <c r="T814" s="407"/>
      <c r="U814" s="407"/>
      <c r="V814" s="407"/>
      <c r="W814" s="407"/>
      <c r="X814" s="407"/>
      <c r="Y814" s="407"/>
      <c r="Z814" s="407"/>
      <c r="AA814" s="407"/>
    </row>
    <row r="815" spans="1:27" ht="15" customHeight="1">
      <c r="A815" s="459"/>
      <c r="B815" s="407"/>
      <c r="C815" s="407"/>
      <c r="D815" s="407"/>
      <c r="E815" s="407"/>
      <c r="F815" s="407"/>
      <c r="G815" s="407"/>
      <c r="H815" s="407"/>
      <c r="I815" s="407"/>
      <c r="J815" s="407"/>
      <c r="K815" s="407"/>
      <c r="L815" s="461"/>
      <c r="M815" s="407"/>
      <c r="N815" s="407"/>
      <c r="O815" s="407"/>
      <c r="P815" s="407"/>
      <c r="Q815" s="407"/>
      <c r="R815" s="407"/>
      <c r="S815" s="407"/>
      <c r="T815" s="407"/>
      <c r="U815" s="407"/>
      <c r="V815" s="407"/>
      <c r="W815" s="407"/>
      <c r="X815" s="407"/>
      <c r="Y815" s="407"/>
      <c r="Z815" s="407"/>
      <c r="AA815" s="407"/>
    </row>
    <row r="816" spans="1:27" ht="15" customHeight="1">
      <c r="A816" s="459"/>
      <c r="B816" s="407"/>
      <c r="C816" s="407"/>
      <c r="D816" s="407"/>
      <c r="E816" s="407"/>
      <c r="F816" s="407"/>
      <c r="G816" s="407"/>
      <c r="H816" s="407"/>
      <c r="I816" s="407"/>
      <c r="J816" s="407"/>
      <c r="K816" s="407"/>
      <c r="L816" s="461"/>
      <c r="M816" s="407"/>
      <c r="N816" s="407"/>
      <c r="O816" s="407"/>
      <c r="P816" s="407"/>
      <c r="Q816" s="407"/>
      <c r="R816" s="407"/>
      <c r="S816" s="407"/>
      <c r="T816" s="407"/>
      <c r="U816" s="407"/>
      <c r="V816" s="407"/>
      <c r="W816" s="407"/>
      <c r="X816" s="407"/>
      <c r="Y816" s="407"/>
      <c r="Z816" s="407"/>
      <c r="AA816" s="407"/>
    </row>
    <row r="817" spans="1:27" ht="15" customHeight="1">
      <c r="A817" s="459"/>
      <c r="B817" s="407"/>
      <c r="C817" s="407"/>
      <c r="D817" s="407"/>
      <c r="E817" s="407"/>
      <c r="F817" s="407"/>
      <c r="G817" s="407"/>
      <c r="H817" s="407"/>
      <c r="I817" s="407"/>
      <c r="J817" s="407"/>
      <c r="K817" s="407"/>
      <c r="L817" s="461"/>
      <c r="M817" s="407"/>
      <c r="N817" s="407"/>
      <c r="O817" s="407"/>
      <c r="P817" s="407"/>
      <c r="Q817" s="407"/>
      <c r="R817" s="407"/>
      <c r="S817" s="407"/>
      <c r="T817" s="407"/>
      <c r="U817" s="407"/>
      <c r="V817" s="407"/>
      <c r="W817" s="407"/>
      <c r="X817" s="407"/>
      <c r="Y817" s="407"/>
      <c r="Z817" s="407"/>
      <c r="AA817" s="407"/>
    </row>
    <row r="818" spans="1:27" ht="15" customHeight="1">
      <c r="A818" s="459"/>
      <c r="B818" s="407"/>
      <c r="C818" s="407"/>
      <c r="D818" s="407"/>
      <c r="E818" s="407"/>
      <c r="F818" s="407"/>
      <c r="G818" s="407"/>
      <c r="H818" s="407"/>
      <c r="I818" s="407"/>
      <c r="J818" s="407"/>
      <c r="K818" s="407"/>
      <c r="L818" s="461"/>
      <c r="M818" s="407"/>
      <c r="N818" s="407"/>
      <c r="O818" s="407"/>
      <c r="P818" s="407"/>
      <c r="Q818" s="407"/>
      <c r="R818" s="407"/>
      <c r="S818" s="407"/>
      <c r="T818" s="407"/>
      <c r="U818" s="407"/>
      <c r="V818" s="407"/>
      <c r="W818" s="407"/>
      <c r="X818" s="407"/>
      <c r="Y818" s="407"/>
      <c r="Z818" s="407"/>
      <c r="AA818" s="407"/>
    </row>
    <row r="819" spans="1:27" ht="15" customHeight="1">
      <c r="A819" s="459"/>
      <c r="B819" s="407"/>
      <c r="C819" s="407"/>
      <c r="D819" s="407"/>
      <c r="E819" s="407"/>
      <c r="F819" s="407"/>
      <c r="G819" s="407"/>
      <c r="H819" s="407"/>
      <c r="I819" s="407"/>
      <c r="J819" s="407"/>
      <c r="K819" s="407"/>
      <c r="L819" s="461"/>
      <c r="M819" s="407"/>
      <c r="N819" s="407"/>
      <c r="O819" s="407"/>
      <c r="P819" s="407"/>
      <c r="Q819" s="407"/>
      <c r="R819" s="407"/>
      <c r="S819" s="407"/>
      <c r="T819" s="407"/>
      <c r="U819" s="407"/>
      <c r="V819" s="407"/>
      <c r="W819" s="407"/>
      <c r="X819" s="407"/>
      <c r="Y819" s="407"/>
      <c r="Z819" s="407"/>
      <c r="AA819" s="407"/>
    </row>
    <row r="820" spans="1:27" ht="15" customHeight="1">
      <c r="A820" s="459"/>
      <c r="B820" s="407"/>
      <c r="C820" s="407"/>
      <c r="D820" s="407"/>
      <c r="E820" s="407"/>
      <c r="F820" s="407"/>
      <c r="G820" s="407"/>
      <c r="H820" s="407"/>
      <c r="I820" s="407"/>
      <c r="J820" s="407"/>
      <c r="K820" s="407"/>
      <c r="L820" s="461"/>
      <c r="M820" s="407"/>
      <c r="N820" s="407"/>
      <c r="O820" s="407"/>
      <c r="P820" s="407"/>
      <c r="Q820" s="407"/>
      <c r="R820" s="407"/>
      <c r="S820" s="407"/>
      <c r="T820" s="407"/>
      <c r="U820" s="407"/>
      <c r="V820" s="407"/>
      <c r="W820" s="407"/>
      <c r="X820" s="407"/>
      <c r="Y820" s="407"/>
      <c r="Z820" s="407"/>
      <c r="AA820" s="407"/>
    </row>
    <row r="821" spans="1:27" ht="15" customHeight="1">
      <c r="A821" s="459"/>
      <c r="B821" s="407"/>
      <c r="C821" s="407"/>
      <c r="D821" s="407"/>
      <c r="E821" s="407"/>
      <c r="F821" s="407"/>
      <c r="G821" s="407"/>
      <c r="H821" s="407"/>
      <c r="I821" s="407"/>
      <c r="J821" s="407"/>
      <c r="K821" s="407"/>
      <c r="L821" s="461"/>
      <c r="M821" s="407"/>
      <c r="N821" s="407"/>
      <c r="O821" s="407"/>
      <c r="P821" s="407"/>
      <c r="Q821" s="407"/>
      <c r="R821" s="407"/>
      <c r="S821" s="407"/>
      <c r="T821" s="407"/>
      <c r="U821" s="407"/>
      <c r="V821" s="407"/>
      <c r="W821" s="407"/>
      <c r="X821" s="407"/>
      <c r="Y821" s="407"/>
      <c r="Z821" s="407"/>
      <c r="AA821" s="407"/>
    </row>
    <row r="822" spans="1:27" ht="15" customHeight="1">
      <c r="A822" s="459"/>
      <c r="B822" s="407"/>
      <c r="C822" s="407"/>
      <c r="D822" s="407"/>
      <c r="E822" s="407"/>
      <c r="F822" s="407"/>
      <c r="G822" s="407"/>
      <c r="H822" s="407"/>
      <c r="I822" s="407"/>
      <c r="J822" s="407"/>
      <c r="K822" s="407"/>
      <c r="L822" s="461"/>
      <c r="M822" s="407"/>
      <c r="N822" s="407"/>
      <c r="O822" s="407"/>
      <c r="P822" s="407"/>
      <c r="Q822" s="407"/>
      <c r="R822" s="407"/>
      <c r="S822" s="407"/>
      <c r="T822" s="407"/>
      <c r="U822" s="407"/>
      <c r="V822" s="407"/>
      <c r="W822" s="407"/>
      <c r="X822" s="407"/>
      <c r="Y822" s="407"/>
      <c r="Z822" s="407"/>
      <c r="AA822" s="407"/>
    </row>
    <row r="823" spans="1:27" ht="15" customHeight="1">
      <c r="A823" s="459"/>
      <c r="B823" s="407"/>
      <c r="C823" s="407"/>
      <c r="D823" s="407"/>
      <c r="E823" s="407"/>
      <c r="F823" s="407"/>
      <c r="G823" s="407"/>
      <c r="H823" s="407"/>
      <c r="I823" s="407"/>
      <c r="J823" s="407"/>
      <c r="K823" s="407"/>
      <c r="L823" s="461"/>
      <c r="M823" s="407"/>
      <c r="N823" s="407"/>
      <c r="O823" s="407"/>
      <c r="P823" s="407"/>
      <c r="Q823" s="407"/>
      <c r="R823" s="407"/>
      <c r="S823" s="407"/>
      <c r="T823" s="407"/>
      <c r="U823" s="407"/>
      <c r="V823" s="407"/>
      <c r="W823" s="407"/>
      <c r="X823" s="407"/>
      <c r="Y823" s="407"/>
      <c r="Z823" s="407"/>
      <c r="AA823" s="407"/>
    </row>
    <row r="824" spans="1:27" ht="15" customHeight="1">
      <c r="A824" s="459"/>
      <c r="B824" s="407"/>
      <c r="C824" s="407"/>
      <c r="D824" s="407"/>
      <c r="E824" s="407"/>
      <c r="F824" s="407"/>
      <c r="G824" s="407"/>
      <c r="H824" s="407"/>
      <c r="I824" s="407"/>
      <c r="J824" s="407"/>
      <c r="K824" s="407"/>
      <c r="L824" s="461"/>
      <c r="M824" s="407"/>
      <c r="N824" s="407"/>
      <c r="O824" s="407"/>
      <c r="P824" s="407"/>
      <c r="Q824" s="407"/>
      <c r="R824" s="407"/>
      <c r="S824" s="407"/>
      <c r="T824" s="407"/>
      <c r="U824" s="407"/>
      <c r="V824" s="407"/>
      <c r="W824" s="407"/>
      <c r="X824" s="407"/>
      <c r="Y824" s="407"/>
      <c r="Z824" s="407"/>
      <c r="AA824" s="407"/>
    </row>
    <row r="825" spans="1:27" ht="15" customHeight="1">
      <c r="A825" s="459"/>
      <c r="B825" s="407"/>
      <c r="C825" s="407"/>
      <c r="D825" s="407"/>
      <c r="E825" s="407"/>
      <c r="F825" s="407"/>
      <c r="G825" s="407"/>
      <c r="H825" s="407"/>
      <c r="I825" s="407"/>
      <c r="J825" s="407"/>
      <c r="K825" s="407"/>
      <c r="L825" s="461"/>
      <c r="M825" s="407"/>
      <c r="N825" s="407"/>
      <c r="O825" s="407"/>
      <c r="P825" s="407"/>
      <c r="Q825" s="407"/>
      <c r="R825" s="407"/>
      <c r="S825" s="407"/>
      <c r="T825" s="407"/>
      <c r="U825" s="407"/>
      <c r="V825" s="407"/>
      <c r="W825" s="407"/>
      <c r="X825" s="407"/>
      <c r="Y825" s="407"/>
      <c r="Z825" s="407"/>
      <c r="AA825" s="407"/>
    </row>
    <row r="826" spans="1:27" ht="15" customHeight="1">
      <c r="A826" s="459"/>
      <c r="B826" s="407"/>
      <c r="C826" s="407"/>
      <c r="D826" s="407"/>
      <c r="E826" s="407"/>
      <c r="F826" s="407"/>
      <c r="G826" s="407"/>
      <c r="H826" s="407"/>
      <c r="I826" s="407"/>
      <c r="J826" s="407"/>
      <c r="K826" s="407"/>
      <c r="L826" s="461"/>
      <c r="M826" s="407"/>
      <c r="N826" s="407"/>
      <c r="O826" s="407"/>
      <c r="P826" s="407"/>
      <c r="Q826" s="407"/>
      <c r="R826" s="407"/>
      <c r="S826" s="407"/>
      <c r="T826" s="407"/>
      <c r="U826" s="407"/>
      <c r="V826" s="407"/>
      <c r="W826" s="407"/>
      <c r="X826" s="407"/>
      <c r="Y826" s="407"/>
      <c r="Z826" s="407"/>
      <c r="AA826" s="407"/>
    </row>
    <row r="827" spans="1:27" ht="15" customHeight="1">
      <c r="A827" s="459"/>
      <c r="B827" s="407"/>
      <c r="C827" s="407"/>
      <c r="D827" s="407"/>
      <c r="E827" s="407"/>
      <c r="F827" s="407"/>
      <c r="G827" s="407"/>
      <c r="H827" s="407"/>
      <c r="I827" s="407"/>
      <c r="J827" s="407"/>
      <c r="K827" s="407"/>
      <c r="L827" s="461"/>
      <c r="M827" s="407"/>
      <c r="N827" s="407"/>
      <c r="O827" s="407"/>
      <c r="P827" s="407"/>
      <c r="Q827" s="407"/>
      <c r="R827" s="407"/>
      <c r="S827" s="407"/>
      <c r="T827" s="407"/>
      <c r="U827" s="407"/>
      <c r="V827" s="407"/>
      <c r="W827" s="407"/>
      <c r="X827" s="407"/>
      <c r="Y827" s="407"/>
      <c r="Z827" s="407"/>
      <c r="AA827" s="407"/>
    </row>
    <row r="828" spans="1:27" ht="15" customHeight="1">
      <c r="A828" s="459"/>
      <c r="B828" s="407"/>
      <c r="C828" s="407"/>
      <c r="D828" s="407"/>
      <c r="E828" s="407"/>
      <c r="F828" s="407"/>
      <c r="G828" s="407"/>
      <c r="H828" s="407"/>
      <c r="I828" s="407"/>
      <c r="J828" s="407"/>
      <c r="K828" s="407"/>
      <c r="L828" s="461"/>
      <c r="M828" s="407"/>
      <c r="N828" s="407"/>
      <c r="O828" s="407"/>
      <c r="P828" s="407"/>
      <c r="Q828" s="407"/>
      <c r="R828" s="407"/>
      <c r="S828" s="407"/>
      <c r="T828" s="407"/>
      <c r="U828" s="407"/>
      <c r="V828" s="407"/>
      <c r="W828" s="407"/>
      <c r="X828" s="407"/>
      <c r="Y828" s="407"/>
      <c r="Z828" s="407"/>
      <c r="AA828" s="407"/>
    </row>
    <row r="829" spans="1:27" ht="15" customHeight="1">
      <c r="A829" s="459"/>
      <c r="B829" s="407"/>
      <c r="C829" s="407"/>
      <c r="D829" s="407"/>
      <c r="E829" s="407"/>
      <c r="F829" s="407"/>
      <c r="G829" s="407"/>
      <c r="H829" s="407"/>
      <c r="I829" s="407"/>
      <c r="J829" s="407"/>
      <c r="K829" s="407"/>
      <c r="L829" s="461"/>
      <c r="M829" s="407"/>
      <c r="N829" s="407"/>
      <c r="O829" s="407"/>
      <c r="P829" s="407"/>
      <c r="Q829" s="407"/>
      <c r="R829" s="407"/>
      <c r="S829" s="407"/>
      <c r="T829" s="407"/>
      <c r="U829" s="407"/>
      <c r="V829" s="407"/>
      <c r="W829" s="407"/>
      <c r="X829" s="407"/>
      <c r="Y829" s="407"/>
      <c r="Z829" s="407"/>
      <c r="AA829" s="407"/>
    </row>
    <row r="830" spans="1:27" ht="15" customHeight="1">
      <c r="A830" s="459"/>
      <c r="B830" s="407"/>
      <c r="C830" s="407"/>
      <c r="D830" s="407"/>
      <c r="E830" s="407"/>
      <c r="F830" s="407"/>
      <c r="G830" s="407"/>
      <c r="H830" s="407"/>
      <c r="I830" s="407"/>
      <c r="J830" s="407"/>
      <c r="K830" s="407"/>
      <c r="L830" s="461"/>
      <c r="M830" s="407"/>
      <c r="N830" s="407"/>
      <c r="O830" s="407"/>
      <c r="P830" s="407"/>
      <c r="Q830" s="407"/>
      <c r="R830" s="407"/>
      <c r="S830" s="407"/>
      <c r="T830" s="407"/>
      <c r="U830" s="407"/>
      <c r="V830" s="407"/>
      <c r="W830" s="407"/>
      <c r="X830" s="407"/>
      <c r="Y830" s="407"/>
      <c r="Z830" s="407"/>
      <c r="AA830" s="407"/>
    </row>
    <row r="831" spans="1:27" ht="15" customHeight="1">
      <c r="A831" s="459"/>
      <c r="B831" s="407"/>
      <c r="C831" s="407"/>
      <c r="D831" s="407"/>
      <c r="E831" s="407"/>
      <c r="F831" s="407"/>
      <c r="G831" s="407"/>
      <c r="H831" s="407"/>
      <c r="I831" s="407"/>
      <c r="J831" s="407"/>
      <c r="K831" s="407"/>
      <c r="L831" s="461"/>
      <c r="M831" s="407"/>
      <c r="N831" s="407"/>
      <c r="O831" s="407"/>
      <c r="P831" s="407"/>
      <c r="Q831" s="407"/>
      <c r="R831" s="407"/>
      <c r="S831" s="407"/>
      <c r="T831" s="407"/>
      <c r="U831" s="407"/>
      <c r="V831" s="407"/>
      <c r="W831" s="407"/>
      <c r="X831" s="407"/>
      <c r="Y831" s="407"/>
      <c r="Z831" s="407"/>
      <c r="AA831" s="407"/>
    </row>
    <row r="832" spans="1:27" ht="15" customHeight="1">
      <c r="A832" s="459"/>
      <c r="B832" s="407"/>
      <c r="C832" s="407"/>
      <c r="D832" s="407"/>
      <c r="E832" s="407"/>
      <c r="F832" s="407"/>
      <c r="G832" s="407"/>
      <c r="H832" s="407"/>
      <c r="I832" s="407"/>
      <c r="J832" s="407"/>
      <c r="K832" s="407"/>
      <c r="L832" s="461"/>
      <c r="M832" s="407"/>
      <c r="N832" s="407"/>
      <c r="O832" s="407"/>
      <c r="P832" s="407"/>
      <c r="Q832" s="407"/>
      <c r="R832" s="407"/>
      <c r="S832" s="407"/>
      <c r="T832" s="407"/>
      <c r="U832" s="407"/>
      <c r="V832" s="407"/>
      <c r="W832" s="407"/>
      <c r="X832" s="407"/>
      <c r="Y832" s="407"/>
      <c r="Z832" s="407"/>
      <c r="AA832" s="407"/>
    </row>
    <row r="833" spans="1:27" ht="15" customHeight="1">
      <c r="A833" s="459"/>
      <c r="B833" s="407"/>
      <c r="C833" s="407"/>
      <c r="D833" s="407"/>
      <c r="E833" s="407"/>
      <c r="F833" s="407"/>
      <c r="G833" s="407"/>
      <c r="H833" s="407"/>
      <c r="I833" s="407"/>
      <c r="J833" s="407"/>
      <c r="K833" s="407"/>
      <c r="L833" s="461"/>
      <c r="M833" s="407"/>
      <c r="N833" s="407"/>
      <c r="O833" s="407"/>
      <c r="P833" s="407"/>
      <c r="Q833" s="407"/>
      <c r="R833" s="407"/>
      <c r="S833" s="407"/>
      <c r="T833" s="407"/>
      <c r="U833" s="407"/>
      <c r="V833" s="407"/>
      <c r="W833" s="407"/>
      <c r="X833" s="407"/>
      <c r="Y833" s="407"/>
      <c r="Z833" s="407"/>
      <c r="AA833" s="407"/>
    </row>
    <row r="834" spans="1:27" ht="15" customHeight="1">
      <c r="A834" s="459"/>
      <c r="B834" s="407"/>
      <c r="C834" s="407"/>
      <c r="D834" s="407"/>
      <c r="E834" s="407"/>
      <c r="F834" s="407"/>
      <c r="G834" s="407"/>
      <c r="H834" s="407"/>
      <c r="I834" s="407"/>
      <c r="J834" s="407"/>
      <c r="K834" s="407"/>
      <c r="L834" s="461"/>
      <c r="M834" s="407"/>
      <c r="N834" s="407"/>
      <c r="O834" s="407"/>
      <c r="P834" s="407"/>
      <c r="Q834" s="407"/>
      <c r="R834" s="407"/>
      <c r="S834" s="407"/>
      <c r="T834" s="407"/>
      <c r="U834" s="407"/>
      <c r="V834" s="407"/>
      <c r="W834" s="407"/>
      <c r="X834" s="407"/>
      <c r="Y834" s="407"/>
      <c r="Z834" s="407"/>
      <c r="AA834" s="407"/>
    </row>
    <row r="835" spans="1:27" ht="15" customHeight="1">
      <c r="A835" s="459"/>
      <c r="B835" s="407"/>
      <c r="C835" s="407"/>
      <c r="D835" s="407"/>
      <c r="E835" s="407"/>
      <c r="F835" s="407"/>
      <c r="G835" s="407"/>
      <c r="H835" s="407"/>
      <c r="I835" s="407"/>
      <c r="J835" s="407"/>
      <c r="K835" s="407"/>
      <c r="L835" s="461"/>
      <c r="M835" s="407"/>
      <c r="N835" s="407"/>
      <c r="O835" s="407"/>
      <c r="P835" s="407"/>
      <c r="Q835" s="407"/>
      <c r="R835" s="407"/>
      <c r="S835" s="407"/>
      <c r="T835" s="407"/>
      <c r="U835" s="407"/>
      <c r="V835" s="407"/>
      <c r="W835" s="407"/>
      <c r="X835" s="407"/>
      <c r="Y835" s="407"/>
      <c r="Z835" s="407"/>
      <c r="AA835" s="407"/>
    </row>
    <row r="836" spans="1:27" ht="15" customHeight="1">
      <c r="A836" s="459"/>
      <c r="B836" s="407"/>
      <c r="C836" s="407"/>
      <c r="D836" s="407"/>
      <c r="E836" s="407"/>
      <c r="F836" s="407"/>
      <c r="G836" s="407"/>
      <c r="H836" s="407"/>
      <c r="I836" s="407"/>
      <c r="J836" s="407"/>
      <c r="K836" s="407"/>
      <c r="L836" s="461"/>
      <c r="M836" s="407"/>
      <c r="N836" s="407"/>
      <c r="O836" s="407"/>
      <c r="P836" s="407"/>
      <c r="Q836" s="407"/>
      <c r="R836" s="407"/>
      <c r="S836" s="407"/>
      <c r="T836" s="407"/>
      <c r="U836" s="407"/>
      <c r="V836" s="407"/>
      <c r="W836" s="407"/>
      <c r="X836" s="407"/>
      <c r="Y836" s="407"/>
      <c r="Z836" s="407"/>
      <c r="AA836" s="407"/>
    </row>
    <row r="837" spans="1:27" ht="15" customHeight="1">
      <c r="A837" s="459"/>
      <c r="B837" s="407"/>
      <c r="C837" s="407"/>
      <c r="D837" s="407"/>
      <c r="E837" s="407"/>
      <c r="F837" s="407"/>
      <c r="G837" s="407"/>
      <c r="H837" s="407"/>
      <c r="I837" s="407"/>
      <c r="J837" s="407"/>
      <c r="K837" s="407"/>
      <c r="L837" s="461"/>
      <c r="M837" s="407"/>
      <c r="N837" s="407"/>
      <c r="O837" s="407"/>
      <c r="P837" s="407"/>
      <c r="Q837" s="407"/>
      <c r="R837" s="407"/>
      <c r="S837" s="407"/>
      <c r="T837" s="407"/>
      <c r="U837" s="407"/>
      <c r="V837" s="407"/>
      <c r="W837" s="407"/>
      <c r="X837" s="407"/>
      <c r="Y837" s="407"/>
      <c r="Z837" s="407"/>
      <c r="AA837" s="407"/>
    </row>
    <row r="838" spans="1:27" ht="15" customHeight="1">
      <c r="A838" s="459"/>
      <c r="B838" s="407"/>
      <c r="C838" s="407"/>
      <c r="D838" s="407"/>
      <c r="E838" s="407"/>
      <c r="F838" s="407"/>
      <c r="G838" s="407"/>
      <c r="H838" s="407"/>
      <c r="I838" s="407"/>
      <c r="J838" s="407"/>
      <c r="K838" s="407"/>
      <c r="L838" s="461"/>
      <c r="M838" s="407"/>
      <c r="N838" s="407"/>
      <c r="O838" s="407"/>
      <c r="P838" s="407"/>
      <c r="Q838" s="407"/>
      <c r="R838" s="407"/>
      <c r="S838" s="407"/>
      <c r="T838" s="407"/>
      <c r="U838" s="407"/>
      <c r="V838" s="407"/>
      <c r="W838" s="407"/>
      <c r="X838" s="407"/>
      <c r="Y838" s="407"/>
      <c r="Z838" s="407"/>
      <c r="AA838" s="407"/>
    </row>
    <row r="839" spans="1:27" ht="15" customHeight="1">
      <c r="A839" s="459"/>
      <c r="B839" s="407"/>
      <c r="C839" s="407"/>
      <c r="D839" s="407"/>
      <c r="E839" s="407"/>
      <c r="F839" s="407"/>
      <c r="G839" s="407"/>
      <c r="H839" s="407"/>
      <c r="I839" s="407"/>
      <c r="J839" s="407"/>
      <c r="K839" s="407"/>
      <c r="L839" s="461"/>
      <c r="M839" s="407"/>
      <c r="N839" s="407"/>
      <c r="O839" s="407"/>
      <c r="P839" s="407"/>
      <c r="Q839" s="407"/>
      <c r="R839" s="407"/>
      <c r="S839" s="407"/>
      <c r="T839" s="407"/>
      <c r="U839" s="407"/>
      <c r="V839" s="407"/>
      <c r="W839" s="407"/>
      <c r="X839" s="407"/>
      <c r="Y839" s="407"/>
      <c r="Z839" s="407"/>
      <c r="AA839" s="407"/>
    </row>
    <row r="840" spans="1:27" ht="15" customHeight="1">
      <c r="A840" s="459"/>
      <c r="B840" s="407"/>
      <c r="C840" s="407"/>
      <c r="D840" s="407"/>
      <c r="E840" s="407"/>
      <c r="F840" s="407"/>
      <c r="G840" s="407"/>
      <c r="H840" s="407"/>
      <c r="I840" s="407"/>
      <c r="J840" s="407"/>
      <c r="K840" s="407"/>
      <c r="L840" s="461"/>
      <c r="M840" s="407"/>
      <c r="N840" s="407"/>
      <c r="O840" s="407"/>
      <c r="P840" s="407"/>
      <c r="Q840" s="407"/>
      <c r="R840" s="407"/>
      <c r="S840" s="407"/>
      <c r="T840" s="407"/>
      <c r="U840" s="407"/>
      <c r="V840" s="407"/>
      <c r="W840" s="407"/>
      <c r="X840" s="407"/>
      <c r="Y840" s="407"/>
      <c r="Z840" s="407"/>
      <c r="AA840" s="407"/>
    </row>
    <row r="841" spans="1:27" ht="15" customHeight="1">
      <c r="A841" s="459"/>
      <c r="B841" s="407"/>
      <c r="C841" s="407"/>
      <c r="D841" s="407"/>
      <c r="E841" s="407"/>
      <c r="F841" s="407"/>
      <c r="G841" s="407"/>
      <c r="H841" s="407"/>
      <c r="I841" s="407"/>
      <c r="J841" s="407"/>
      <c r="K841" s="407"/>
      <c r="L841" s="461"/>
      <c r="M841" s="407"/>
      <c r="N841" s="407"/>
      <c r="O841" s="407"/>
      <c r="P841" s="407"/>
      <c r="Q841" s="407"/>
      <c r="R841" s="407"/>
      <c r="S841" s="407"/>
      <c r="T841" s="407"/>
      <c r="U841" s="407"/>
      <c r="V841" s="407"/>
      <c r="W841" s="407"/>
      <c r="X841" s="407"/>
      <c r="Y841" s="407"/>
      <c r="Z841" s="407"/>
      <c r="AA841" s="407"/>
    </row>
    <row r="842" spans="1:27" ht="15" customHeight="1">
      <c r="A842" s="459"/>
      <c r="B842" s="407"/>
      <c r="C842" s="407"/>
      <c r="D842" s="407"/>
      <c r="E842" s="407"/>
      <c r="F842" s="407"/>
      <c r="G842" s="407"/>
      <c r="H842" s="407"/>
      <c r="I842" s="407"/>
      <c r="J842" s="407"/>
      <c r="K842" s="407"/>
      <c r="L842" s="461"/>
      <c r="M842" s="407"/>
      <c r="N842" s="407"/>
      <c r="O842" s="407"/>
      <c r="P842" s="407"/>
      <c r="Q842" s="407"/>
      <c r="R842" s="407"/>
      <c r="S842" s="407"/>
      <c r="T842" s="407"/>
      <c r="U842" s="407"/>
      <c r="V842" s="407"/>
      <c r="W842" s="407"/>
      <c r="X842" s="407"/>
      <c r="Y842" s="407"/>
      <c r="Z842" s="407"/>
      <c r="AA842" s="407"/>
    </row>
    <row r="843" spans="1:27" ht="15" customHeight="1">
      <c r="A843" s="459"/>
      <c r="B843" s="407"/>
      <c r="C843" s="407"/>
      <c r="D843" s="407"/>
      <c r="E843" s="407"/>
      <c r="F843" s="407"/>
      <c r="G843" s="407"/>
      <c r="H843" s="407"/>
      <c r="I843" s="407"/>
      <c r="J843" s="407"/>
      <c r="K843" s="407"/>
      <c r="L843" s="461"/>
      <c r="M843" s="407"/>
      <c r="N843" s="407"/>
      <c r="O843" s="407"/>
      <c r="P843" s="407"/>
      <c r="Q843" s="407"/>
      <c r="R843" s="407"/>
      <c r="S843" s="407"/>
      <c r="T843" s="407"/>
      <c r="U843" s="407"/>
      <c r="V843" s="407"/>
      <c r="W843" s="407"/>
      <c r="X843" s="407"/>
      <c r="Y843" s="407"/>
      <c r="Z843" s="407"/>
      <c r="AA843" s="407"/>
    </row>
    <row r="844" spans="1:27" ht="15" customHeight="1">
      <c r="A844" s="459"/>
      <c r="B844" s="407"/>
      <c r="C844" s="407"/>
      <c r="D844" s="407"/>
      <c r="E844" s="407"/>
      <c r="F844" s="407"/>
      <c r="G844" s="407"/>
      <c r="H844" s="407"/>
      <c r="I844" s="407"/>
      <c r="J844" s="407"/>
      <c r="K844" s="407"/>
      <c r="L844" s="461"/>
      <c r="M844" s="407"/>
      <c r="N844" s="407"/>
      <c r="O844" s="407"/>
      <c r="P844" s="407"/>
      <c r="Q844" s="407"/>
      <c r="R844" s="407"/>
      <c r="S844" s="407"/>
      <c r="T844" s="407"/>
      <c r="U844" s="407"/>
      <c r="V844" s="407"/>
      <c r="W844" s="407"/>
      <c r="X844" s="407"/>
      <c r="Y844" s="407"/>
      <c r="Z844" s="407"/>
      <c r="AA844" s="407"/>
    </row>
    <row r="845" spans="1:27" ht="15" customHeight="1">
      <c r="A845" s="459"/>
      <c r="B845" s="407"/>
      <c r="C845" s="407"/>
      <c r="D845" s="407"/>
      <c r="E845" s="407"/>
      <c r="F845" s="407"/>
      <c r="G845" s="407"/>
      <c r="H845" s="407"/>
      <c r="I845" s="407"/>
      <c r="J845" s="407"/>
      <c r="K845" s="407"/>
      <c r="L845" s="461"/>
      <c r="M845" s="407"/>
      <c r="N845" s="407"/>
      <c r="O845" s="407"/>
      <c r="P845" s="407"/>
      <c r="Q845" s="407"/>
      <c r="R845" s="407"/>
      <c r="S845" s="407"/>
      <c r="T845" s="407"/>
      <c r="U845" s="407"/>
      <c r="V845" s="407"/>
      <c r="W845" s="407"/>
      <c r="X845" s="407"/>
      <c r="Y845" s="407"/>
      <c r="Z845" s="407"/>
      <c r="AA845" s="407"/>
    </row>
    <row r="846" spans="1:27" ht="15" customHeight="1">
      <c r="A846" s="459"/>
      <c r="B846" s="407"/>
      <c r="C846" s="407"/>
      <c r="D846" s="407"/>
      <c r="E846" s="407"/>
      <c r="F846" s="407"/>
      <c r="G846" s="407"/>
      <c r="H846" s="407"/>
      <c r="I846" s="407"/>
      <c r="J846" s="407"/>
      <c r="K846" s="407"/>
      <c r="L846" s="461"/>
      <c r="M846" s="407"/>
      <c r="N846" s="407"/>
      <c r="O846" s="407"/>
      <c r="P846" s="407"/>
      <c r="Q846" s="407"/>
      <c r="R846" s="407"/>
      <c r="S846" s="407"/>
      <c r="T846" s="407"/>
      <c r="U846" s="407"/>
      <c r="V846" s="407"/>
      <c r="W846" s="407"/>
      <c r="X846" s="407"/>
      <c r="Y846" s="407"/>
      <c r="Z846" s="407"/>
      <c r="AA846" s="407"/>
    </row>
    <row r="847" spans="1:27" ht="15" customHeight="1">
      <c r="A847" s="459"/>
      <c r="B847" s="407"/>
      <c r="C847" s="407"/>
      <c r="D847" s="407"/>
      <c r="E847" s="407"/>
      <c r="F847" s="407"/>
      <c r="G847" s="407"/>
      <c r="H847" s="407"/>
      <c r="I847" s="407"/>
      <c r="J847" s="407"/>
      <c r="K847" s="407"/>
      <c r="L847" s="461"/>
      <c r="M847" s="407"/>
      <c r="N847" s="407"/>
      <c r="O847" s="407"/>
      <c r="P847" s="407"/>
      <c r="Q847" s="407"/>
      <c r="R847" s="407"/>
      <c r="S847" s="407"/>
      <c r="T847" s="407"/>
      <c r="U847" s="407"/>
      <c r="V847" s="407"/>
      <c r="W847" s="407"/>
      <c r="X847" s="407"/>
      <c r="Y847" s="407"/>
      <c r="Z847" s="407"/>
      <c r="AA847" s="407"/>
    </row>
    <row r="848" spans="1:27" ht="15" customHeight="1">
      <c r="A848" s="459"/>
      <c r="B848" s="407"/>
      <c r="C848" s="407"/>
      <c r="D848" s="407"/>
      <c r="E848" s="407"/>
      <c r="F848" s="407"/>
      <c r="G848" s="407"/>
      <c r="H848" s="407"/>
      <c r="I848" s="407"/>
      <c r="J848" s="407"/>
      <c r="K848" s="407"/>
      <c r="L848" s="461"/>
      <c r="M848" s="407"/>
      <c r="N848" s="407"/>
      <c r="O848" s="407"/>
      <c r="P848" s="407"/>
      <c r="Q848" s="407"/>
      <c r="R848" s="407"/>
      <c r="S848" s="407"/>
      <c r="T848" s="407"/>
      <c r="U848" s="407"/>
      <c r="V848" s="407"/>
      <c r="W848" s="407"/>
      <c r="X848" s="407"/>
      <c r="Y848" s="407"/>
      <c r="Z848" s="407"/>
      <c r="AA848" s="407"/>
    </row>
    <row r="849" spans="1:27" ht="15" customHeight="1">
      <c r="A849" s="459"/>
      <c r="B849" s="407"/>
      <c r="C849" s="407"/>
      <c r="D849" s="407"/>
      <c r="E849" s="407"/>
      <c r="F849" s="407"/>
      <c r="G849" s="407"/>
      <c r="H849" s="407"/>
      <c r="I849" s="407"/>
      <c r="J849" s="407"/>
      <c r="K849" s="407"/>
      <c r="L849" s="461"/>
      <c r="M849" s="407"/>
      <c r="N849" s="407"/>
      <c r="O849" s="407"/>
      <c r="P849" s="407"/>
      <c r="Q849" s="407"/>
      <c r="R849" s="407"/>
      <c r="S849" s="407"/>
      <c r="T849" s="407"/>
      <c r="U849" s="407"/>
      <c r="V849" s="407"/>
      <c r="W849" s="407"/>
      <c r="X849" s="407"/>
      <c r="Y849" s="407"/>
      <c r="Z849" s="407"/>
      <c r="AA849" s="407"/>
    </row>
    <row r="850" spans="1:27" ht="15" customHeight="1">
      <c r="A850" s="459"/>
      <c r="B850" s="407"/>
      <c r="C850" s="407"/>
      <c r="D850" s="407"/>
      <c r="E850" s="407"/>
      <c r="F850" s="407"/>
      <c r="G850" s="407"/>
      <c r="H850" s="407"/>
      <c r="I850" s="407"/>
      <c r="J850" s="407"/>
      <c r="K850" s="407"/>
      <c r="L850" s="461"/>
      <c r="M850" s="407"/>
      <c r="N850" s="407"/>
      <c r="O850" s="407"/>
      <c r="P850" s="407"/>
      <c r="Q850" s="407"/>
      <c r="R850" s="407"/>
      <c r="S850" s="407"/>
      <c r="T850" s="407"/>
      <c r="U850" s="407"/>
      <c r="V850" s="407"/>
      <c r="W850" s="407"/>
      <c r="X850" s="407"/>
      <c r="Y850" s="407"/>
      <c r="Z850" s="407"/>
      <c r="AA850" s="407"/>
    </row>
    <row r="851" spans="1:27" ht="15" customHeight="1">
      <c r="A851" s="459"/>
      <c r="B851" s="407"/>
      <c r="C851" s="407"/>
      <c r="D851" s="407"/>
      <c r="E851" s="407"/>
      <c r="F851" s="407"/>
      <c r="G851" s="407"/>
      <c r="H851" s="407"/>
      <c r="I851" s="407"/>
      <c r="J851" s="407"/>
      <c r="K851" s="407"/>
      <c r="L851" s="461"/>
      <c r="M851" s="407"/>
      <c r="N851" s="407"/>
      <c r="O851" s="407"/>
      <c r="P851" s="407"/>
      <c r="Q851" s="407"/>
      <c r="R851" s="407"/>
      <c r="S851" s="407"/>
      <c r="T851" s="407"/>
      <c r="U851" s="407"/>
      <c r="V851" s="407"/>
      <c r="W851" s="407"/>
      <c r="X851" s="407"/>
      <c r="Y851" s="407"/>
      <c r="Z851" s="407"/>
      <c r="AA851" s="407"/>
    </row>
    <row r="852" spans="1:27" ht="15" customHeight="1">
      <c r="A852" s="459"/>
      <c r="B852" s="407"/>
      <c r="C852" s="407"/>
      <c r="D852" s="407"/>
      <c r="E852" s="407"/>
      <c r="F852" s="407"/>
      <c r="G852" s="407"/>
      <c r="H852" s="407"/>
      <c r="I852" s="407"/>
      <c r="J852" s="407"/>
      <c r="K852" s="407"/>
      <c r="L852" s="461"/>
      <c r="M852" s="407"/>
      <c r="N852" s="407"/>
      <c r="O852" s="407"/>
      <c r="P852" s="407"/>
      <c r="Q852" s="407"/>
      <c r="R852" s="407"/>
      <c r="S852" s="407"/>
      <c r="T852" s="407"/>
      <c r="U852" s="407"/>
      <c r="V852" s="407"/>
      <c r="W852" s="407"/>
      <c r="X852" s="407"/>
      <c r="Y852" s="407"/>
      <c r="Z852" s="407"/>
      <c r="AA852" s="407"/>
    </row>
    <row r="853" spans="1:27" ht="15" customHeight="1">
      <c r="A853" s="459"/>
      <c r="B853" s="407"/>
      <c r="C853" s="407"/>
      <c r="D853" s="407"/>
      <c r="E853" s="407"/>
      <c r="F853" s="407"/>
      <c r="G853" s="407"/>
      <c r="H853" s="407"/>
      <c r="I853" s="407"/>
      <c r="J853" s="407"/>
      <c r="K853" s="407"/>
      <c r="L853" s="461"/>
      <c r="M853" s="407"/>
      <c r="N853" s="407"/>
      <c r="O853" s="407"/>
      <c r="P853" s="407"/>
      <c r="Q853" s="407"/>
      <c r="R853" s="407"/>
      <c r="S853" s="407"/>
      <c r="T853" s="407"/>
      <c r="U853" s="407"/>
      <c r="V853" s="407"/>
      <c r="W853" s="407"/>
      <c r="X853" s="407"/>
      <c r="Y853" s="407"/>
      <c r="Z853" s="407"/>
      <c r="AA853" s="407"/>
    </row>
    <row r="854" spans="1:27" ht="15" customHeight="1">
      <c r="A854" s="459"/>
      <c r="B854" s="407"/>
      <c r="C854" s="407"/>
      <c r="D854" s="407"/>
      <c r="E854" s="407"/>
      <c r="F854" s="407"/>
      <c r="G854" s="407"/>
      <c r="H854" s="407"/>
      <c r="I854" s="407"/>
      <c r="J854" s="407"/>
      <c r="K854" s="407"/>
      <c r="L854" s="461"/>
      <c r="M854" s="407"/>
      <c r="N854" s="407"/>
      <c r="O854" s="407"/>
      <c r="P854" s="407"/>
      <c r="Q854" s="407"/>
      <c r="R854" s="407"/>
      <c r="S854" s="407"/>
      <c r="T854" s="407"/>
      <c r="U854" s="407"/>
      <c r="V854" s="407"/>
      <c r="W854" s="407"/>
      <c r="X854" s="407"/>
      <c r="Y854" s="407"/>
      <c r="Z854" s="407"/>
      <c r="AA854" s="407"/>
    </row>
    <row r="855" spans="1:27" ht="15" customHeight="1">
      <c r="A855" s="459"/>
      <c r="B855" s="407"/>
      <c r="C855" s="407"/>
      <c r="D855" s="407"/>
      <c r="E855" s="407"/>
      <c r="F855" s="407"/>
      <c r="G855" s="407"/>
      <c r="H855" s="407"/>
      <c r="I855" s="407"/>
      <c r="J855" s="407"/>
      <c r="K855" s="407"/>
      <c r="L855" s="461"/>
      <c r="M855" s="407"/>
      <c r="N855" s="407"/>
      <c r="O855" s="407"/>
      <c r="P855" s="407"/>
      <c r="Q855" s="407"/>
      <c r="R855" s="407"/>
      <c r="S855" s="407"/>
      <c r="T855" s="407"/>
      <c r="U855" s="407"/>
      <c r="V855" s="407"/>
      <c r="W855" s="407"/>
      <c r="X855" s="407"/>
      <c r="Y855" s="407"/>
      <c r="Z855" s="407"/>
      <c r="AA855" s="407"/>
    </row>
    <row r="856" spans="1:27" ht="15" customHeight="1">
      <c r="A856" s="459"/>
      <c r="B856" s="407"/>
      <c r="C856" s="407"/>
      <c r="D856" s="407"/>
      <c r="E856" s="407"/>
      <c r="F856" s="407"/>
      <c r="G856" s="407"/>
      <c r="H856" s="407"/>
      <c r="I856" s="407"/>
      <c r="J856" s="407"/>
      <c r="K856" s="407"/>
      <c r="L856" s="461"/>
      <c r="M856" s="407"/>
      <c r="N856" s="407"/>
      <c r="O856" s="407"/>
      <c r="P856" s="407"/>
      <c r="Q856" s="407"/>
      <c r="R856" s="407"/>
      <c r="S856" s="407"/>
      <c r="T856" s="407"/>
      <c r="U856" s="407"/>
      <c r="V856" s="407"/>
      <c r="W856" s="407"/>
      <c r="X856" s="407"/>
      <c r="Y856" s="407"/>
      <c r="Z856" s="407"/>
      <c r="AA856" s="407"/>
    </row>
    <row r="857" spans="1:27" ht="15" customHeight="1">
      <c r="A857" s="459"/>
      <c r="B857" s="407"/>
      <c r="C857" s="407"/>
      <c r="D857" s="407"/>
      <c r="E857" s="407"/>
      <c r="F857" s="407"/>
      <c r="G857" s="407"/>
      <c r="H857" s="407"/>
      <c r="I857" s="407"/>
      <c r="J857" s="407"/>
      <c r="K857" s="407"/>
      <c r="L857" s="461"/>
      <c r="M857" s="407"/>
      <c r="N857" s="407"/>
      <c r="O857" s="407"/>
      <c r="P857" s="407"/>
      <c r="Q857" s="407"/>
      <c r="R857" s="407"/>
      <c r="S857" s="407"/>
      <c r="T857" s="407"/>
      <c r="U857" s="407"/>
      <c r="V857" s="407"/>
      <c r="W857" s="407"/>
      <c r="X857" s="407"/>
      <c r="Y857" s="407"/>
      <c r="Z857" s="407"/>
      <c r="AA857" s="407"/>
    </row>
    <row r="858" spans="1:27" ht="15" customHeight="1">
      <c r="A858" s="459"/>
      <c r="B858" s="407"/>
      <c r="C858" s="407"/>
      <c r="D858" s="407"/>
      <c r="E858" s="407"/>
      <c r="F858" s="407"/>
      <c r="G858" s="407"/>
      <c r="H858" s="407"/>
      <c r="I858" s="407"/>
      <c r="J858" s="407"/>
      <c r="K858" s="407"/>
      <c r="L858" s="461"/>
      <c r="M858" s="407"/>
      <c r="N858" s="407"/>
      <c r="O858" s="407"/>
      <c r="P858" s="407"/>
      <c r="Q858" s="407"/>
      <c r="R858" s="407"/>
      <c r="S858" s="407"/>
      <c r="T858" s="407"/>
      <c r="U858" s="407"/>
      <c r="V858" s="407"/>
      <c r="W858" s="407"/>
      <c r="X858" s="407"/>
      <c r="Y858" s="407"/>
      <c r="Z858" s="407"/>
      <c r="AA858" s="407"/>
    </row>
    <row r="859" spans="1:27" ht="15" customHeight="1">
      <c r="A859" s="459"/>
      <c r="B859" s="407"/>
      <c r="C859" s="407"/>
      <c r="D859" s="407"/>
      <c r="E859" s="407"/>
      <c r="F859" s="407"/>
      <c r="G859" s="407"/>
      <c r="H859" s="407"/>
      <c r="I859" s="407"/>
      <c r="J859" s="407"/>
      <c r="K859" s="407"/>
      <c r="L859" s="461"/>
      <c r="M859" s="407"/>
      <c r="N859" s="407"/>
      <c r="O859" s="407"/>
      <c r="P859" s="407"/>
      <c r="Q859" s="407"/>
      <c r="R859" s="407"/>
      <c r="S859" s="407"/>
      <c r="T859" s="407"/>
      <c r="U859" s="407"/>
      <c r="V859" s="407"/>
      <c r="W859" s="407"/>
      <c r="X859" s="407"/>
      <c r="Y859" s="407"/>
      <c r="Z859" s="407"/>
      <c r="AA859" s="407"/>
    </row>
    <row r="860" spans="1:27" ht="15" customHeight="1">
      <c r="A860" s="459"/>
      <c r="B860" s="407"/>
      <c r="C860" s="407"/>
      <c r="D860" s="407"/>
      <c r="E860" s="407"/>
      <c r="F860" s="407"/>
      <c r="G860" s="407"/>
      <c r="H860" s="407"/>
      <c r="I860" s="407"/>
      <c r="J860" s="407"/>
      <c r="K860" s="407"/>
      <c r="L860" s="461"/>
      <c r="M860" s="407"/>
      <c r="N860" s="407"/>
      <c r="O860" s="407"/>
      <c r="P860" s="407"/>
      <c r="Q860" s="407"/>
      <c r="R860" s="407"/>
      <c r="S860" s="407"/>
      <c r="T860" s="407"/>
      <c r="U860" s="407"/>
      <c r="V860" s="407"/>
      <c r="W860" s="407"/>
      <c r="X860" s="407"/>
      <c r="Y860" s="407"/>
      <c r="Z860" s="407"/>
      <c r="AA860" s="407"/>
    </row>
    <row r="861" spans="1:27" ht="15" customHeight="1">
      <c r="A861" s="459"/>
      <c r="B861" s="407"/>
      <c r="C861" s="407"/>
      <c r="D861" s="407"/>
      <c r="E861" s="407"/>
      <c r="F861" s="407"/>
      <c r="G861" s="407"/>
      <c r="H861" s="407"/>
      <c r="I861" s="407"/>
      <c r="J861" s="407"/>
      <c r="K861" s="407"/>
      <c r="L861" s="461"/>
      <c r="M861" s="407"/>
      <c r="N861" s="407"/>
      <c r="O861" s="407"/>
      <c r="P861" s="407"/>
      <c r="Q861" s="407"/>
      <c r="R861" s="407"/>
      <c r="S861" s="407"/>
      <c r="T861" s="407"/>
      <c r="U861" s="407"/>
      <c r="V861" s="407"/>
      <c r="W861" s="407"/>
      <c r="X861" s="407"/>
      <c r="Y861" s="407"/>
      <c r="Z861" s="407"/>
      <c r="AA861" s="407"/>
    </row>
    <row r="862" spans="1:27" ht="15" customHeight="1">
      <c r="A862" s="459"/>
      <c r="B862" s="407"/>
      <c r="C862" s="407"/>
      <c r="D862" s="407"/>
      <c r="E862" s="407"/>
      <c r="F862" s="407"/>
      <c r="G862" s="407"/>
      <c r="H862" s="407"/>
      <c r="I862" s="407"/>
      <c r="J862" s="407"/>
      <c r="K862" s="407"/>
      <c r="L862" s="461"/>
      <c r="M862" s="407"/>
      <c r="N862" s="407"/>
      <c r="O862" s="407"/>
      <c r="P862" s="407"/>
      <c r="Q862" s="407"/>
      <c r="R862" s="407"/>
      <c r="S862" s="407"/>
      <c r="T862" s="407"/>
      <c r="U862" s="407"/>
      <c r="V862" s="407"/>
      <c r="W862" s="407"/>
      <c r="X862" s="407"/>
      <c r="Y862" s="407"/>
      <c r="Z862" s="407"/>
      <c r="AA862" s="407"/>
    </row>
    <row r="863" spans="1:27" ht="15" customHeight="1">
      <c r="A863" s="459"/>
      <c r="B863" s="407"/>
      <c r="C863" s="407"/>
      <c r="D863" s="407"/>
      <c r="E863" s="407"/>
      <c r="F863" s="407"/>
      <c r="G863" s="407"/>
      <c r="H863" s="407"/>
      <c r="I863" s="407"/>
      <c r="J863" s="407"/>
      <c r="K863" s="407"/>
      <c r="L863" s="461"/>
      <c r="M863" s="407"/>
      <c r="N863" s="407"/>
      <c r="O863" s="407"/>
      <c r="P863" s="407"/>
      <c r="Q863" s="407"/>
      <c r="R863" s="407"/>
      <c r="S863" s="407"/>
      <c r="T863" s="407"/>
      <c r="U863" s="407"/>
      <c r="V863" s="407"/>
      <c r="W863" s="407"/>
      <c r="X863" s="407"/>
      <c r="Y863" s="407"/>
      <c r="Z863" s="407"/>
      <c r="AA863" s="407"/>
    </row>
    <row r="864" spans="1:27" ht="15" customHeight="1">
      <c r="A864" s="459"/>
      <c r="B864" s="407"/>
      <c r="C864" s="407"/>
      <c r="D864" s="407"/>
      <c r="E864" s="407"/>
      <c r="F864" s="407"/>
      <c r="G864" s="407"/>
      <c r="H864" s="407"/>
      <c r="I864" s="407"/>
      <c r="J864" s="407"/>
      <c r="K864" s="407"/>
      <c r="L864" s="461"/>
      <c r="M864" s="407"/>
      <c r="N864" s="407"/>
      <c r="O864" s="407"/>
      <c r="P864" s="407"/>
      <c r="Q864" s="407"/>
      <c r="R864" s="407"/>
      <c r="S864" s="407"/>
      <c r="T864" s="407"/>
      <c r="U864" s="407"/>
      <c r="V864" s="407"/>
      <c r="W864" s="407"/>
      <c r="X864" s="407"/>
      <c r="Y864" s="407"/>
      <c r="Z864" s="407"/>
      <c r="AA864" s="407"/>
    </row>
    <row r="865" spans="1:27" ht="15" customHeight="1">
      <c r="A865" s="459"/>
      <c r="B865" s="407"/>
      <c r="C865" s="407"/>
      <c r="D865" s="407"/>
      <c r="E865" s="407"/>
      <c r="F865" s="407"/>
      <c r="G865" s="407"/>
      <c r="H865" s="407"/>
      <c r="I865" s="407"/>
      <c r="J865" s="407"/>
      <c r="K865" s="407"/>
      <c r="L865" s="461"/>
      <c r="M865" s="407"/>
      <c r="N865" s="407"/>
      <c r="O865" s="407"/>
      <c r="P865" s="407"/>
      <c r="Q865" s="407"/>
      <c r="R865" s="407"/>
      <c r="S865" s="407"/>
      <c r="T865" s="407"/>
      <c r="U865" s="407"/>
      <c r="V865" s="407"/>
      <c r="W865" s="407"/>
      <c r="X865" s="407"/>
      <c r="Y865" s="407"/>
      <c r="Z865" s="407"/>
      <c r="AA865" s="407"/>
    </row>
    <row r="866" spans="1:27" ht="15" customHeight="1">
      <c r="A866" s="459"/>
      <c r="B866" s="407"/>
      <c r="C866" s="407"/>
      <c r="D866" s="407"/>
      <c r="E866" s="407"/>
      <c r="F866" s="407"/>
      <c r="G866" s="407"/>
      <c r="H866" s="407"/>
      <c r="I866" s="407"/>
      <c r="J866" s="407"/>
      <c r="K866" s="407"/>
      <c r="L866" s="461"/>
      <c r="M866" s="407"/>
      <c r="N866" s="407"/>
      <c r="O866" s="407"/>
      <c r="P866" s="407"/>
      <c r="Q866" s="407"/>
      <c r="R866" s="407"/>
      <c r="S866" s="407"/>
      <c r="T866" s="407"/>
      <c r="U866" s="407"/>
      <c r="V866" s="407"/>
      <c r="W866" s="407"/>
      <c r="X866" s="407"/>
      <c r="Y866" s="407"/>
      <c r="Z866" s="407"/>
      <c r="AA866" s="407"/>
    </row>
    <row r="867" spans="1:27" ht="15" customHeight="1">
      <c r="A867" s="459"/>
      <c r="B867" s="407"/>
      <c r="C867" s="407"/>
      <c r="D867" s="407"/>
      <c r="E867" s="407"/>
      <c r="F867" s="407"/>
      <c r="G867" s="407"/>
      <c r="H867" s="407"/>
      <c r="I867" s="407"/>
      <c r="J867" s="407"/>
      <c r="K867" s="407"/>
      <c r="L867" s="461"/>
      <c r="M867" s="407"/>
      <c r="N867" s="407"/>
      <c r="O867" s="407"/>
      <c r="P867" s="407"/>
      <c r="Q867" s="407"/>
      <c r="R867" s="407"/>
      <c r="S867" s="407"/>
      <c r="T867" s="407"/>
      <c r="U867" s="407"/>
      <c r="V867" s="407"/>
      <c r="W867" s="407"/>
      <c r="X867" s="407"/>
      <c r="Y867" s="407"/>
      <c r="Z867" s="407"/>
      <c r="AA867" s="407"/>
    </row>
    <row r="868" spans="1:27" ht="15" customHeight="1">
      <c r="A868" s="459"/>
      <c r="B868" s="407"/>
      <c r="C868" s="407"/>
      <c r="D868" s="407"/>
      <c r="E868" s="407"/>
      <c r="F868" s="407"/>
      <c r="G868" s="407"/>
      <c r="H868" s="407"/>
      <c r="I868" s="407"/>
      <c r="J868" s="407"/>
      <c r="K868" s="407"/>
      <c r="L868" s="461"/>
      <c r="M868" s="407"/>
      <c r="N868" s="407"/>
      <c r="O868" s="407"/>
      <c r="P868" s="407"/>
      <c r="Q868" s="407"/>
      <c r="R868" s="407"/>
      <c r="S868" s="407"/>
      <c r="T868" s="407"/>
      <c r="U868" s="407"/>
      <c r="V868" s="407"/>
      <c r="W868" s="407"/>
      <c r="X868" s="407"/>
      <c r="Y868" s="407"/>
      <c r="Z868" s="407"/>
      <c r="AA868" s="407"/>
    </row>
    <row r="869" spans="1:27" ht="15" customHeight="1">
      <c r="A869" s="459"/>
      <c r="B869" s="407"/>
      <c r="C869" s="407"/>
      <c r="D869" s="407"/>
      <c r="E869" s="407"/>
      <c r="F869" s="407"/>
      <c r="G869" s="407"/>
      <c r="H869" s="407"/>
      <c r="I869" s="407"/>
      <c r="J869" s="407"/>
      <c r="K869" s="407"/>
      <c r="L869" s="461"/>
      <c r="M869" s="407"/>
      <c r="N869" s="407"/>
      <c r="O869" s="407"/>
      <c r="P869" s="407"/>
      <c r="Q869" s="407"/>
      <c r="R869" s="407"/>
      <c r="S869" s="407"/>
      <c r="T869" s="407"/>
      <c r="U869" s="407"/>
      <c r="V869" s="407"/>
      <c r="W869" s="407"/>
      <c r="X869" s="407"/>
      <c r="Y869" s="407"/>
      <c r="Z869" s="407"/>
      <c r="AA869" s="407"/>
    </row>
    <row r="870" spans="1:27" ht="15" customHeight="1">
      <c r="A870" s="459"/>
      <c r="B870" s="407"/>
      <c r="C870" s="407"/>
      <c r="D870" s="407"/>
      <c r="E870" s="407"/>
      <c r="F870" s="407"/>
      <c r="G870" s="407"/>
      <c r="H870" s="407"/>
      <c r="I870" s="407"/>
      <c r="J870" s="407"/>
      <c r="K870" s="407"/>
      <c r="L870" s="461"/>
      <c r="M870" s="407"/>
      <c r="N870" s="407"/>
      <c r="O870" s="407"/>
      <c r="P870" s="407"/>
      <c r="Q870" s="407"/>
      <c r="R870" s="407"/>
      <c r="S870" s="407"/>
      <c r="T870" s="407"/>
      <c r="U870" s="407"/>
      <c r="V870" s="407"/>
      <c r="W870" s="407"/>
      <c r="X870" s="407"/>
      <c r="Y870" s="407"/>
      <c r="Z870" s="407"/>
      <c r="AA870" s="407"/>
    </row>
    <row r="871" spans="1:27" ht="15" customHeight="1">
      <c r="A871" s="459"/>
      <c r="B871" s="407"/>
      <c r="C871" s="407"/>
      <c r="D871" s="407"/>
      <c r="E871" s="407"/>
      <c r="F871" s="407"/>
      <c r="G871" s="407"/>
      <c r="H871" s="407"/>
      <c r="I871" s="407"/>
      <c r="J871" s="407"/>
      <c r="K871" s="407"/>
      <c r="L871" s="461"/>
      <c r="M871" s="407"/>
      <c r="N871" s="407"/>
      <c r="O871" s="407"/>
      <c r="P871" s="407"/>
      <c r="Q871" s="407"/>
      <c r="R871" s="407"/>
      <c r="S871" s="407"/>
      <c r="T871" s="407"/>
      <c r="U871" s="407"/>
      <c r="V871" s="407"/>
      <c r="W871" s="407"/>
      <c r="X871" s="407"/>
      <c r="Y871" s="407"/>
      <c r="Z871" s="407"/>
      <c r="AA871" s="407"/>
    </row>
    <row r="872" spans="1:27" ht="15" customHeight="1">
      <c r="A872" s="459"/>
      <c r="B872" s="407"/>
      <c r="C872" s="407"/>
      <c r="D872" s="407"/>
      <c r="E872" s="407"/>
      <c r="F872" s="407"/>
      <c r="G872" s="407"/>
      <c r="H872" s="407"/>
      <c r="I872" s="407"/>
      <c r="J872" s="407"/>
      <c r="K872" s="407"/>
      <c r="L872" s="461"/>
      <c r="M872" s="407"/>
      <c r="N872" s="407"/>
      <c r="O872" s="407"/>
      <c r="P872" s="407"/>
      <c r="Q872" s="407"/>
      <c r="R872" s="407"/>
      <c r="S872" s="407"/>
      <c r="T872" s="407"/>
      <c r="U872" s="407"/>
      <c r="V872" s="407"/>
      <c r="W872" s="407"/>
      <c r="X872" s="407"/>
      <c r="Y872" s="407"/>
      <c r="Z872" s="407"/>
      <c r="AA872" s="407"/>
    </row>
    <row r="873" spans="1:27" ht="15" customHeight="1">
      <c r="A873" s="459"/>
      <c r="B873" s="407"/>
      <c r="C873" s="407"/>
      <c r="D873" s="407"/>
      <c r="E873" s="407"/>
      <c r="F873" s="407"/>
      <c r="G873" s="407"/>
      <c r="H873" s="407"/>
      <c r="I873" s="407"/>
      <c r="J873" s="407"/>
      <c r="K873" s="407"/>
      <c r="L873" s="461"/>
      <c r="M873" s="407"/>
      <c r="N873" s="407"/>
      <c r="O873" s="407"/>
      <c r="P873" s="407"/>
      <c r="Q873" s="407"/>
      <c r="R873" s="407"/>
      <c r="S873" s="407"/>
      <c r="T873" s="407"/>
      <c r="U873" s="407"/>
      <c r="V873" s="407"/>
      <c r="W873" s="407"/>
      <c r="X873" s="407"/>
      <c r="Y873" s="407"/>
      <c r="Z873" s="407"/>
      <c r="AA873" s="407"/>
    </row>
    <row r="874" spans="1:27" ht="15" customHeight="1">
      <c r="A874" s="459"/>
      <c r="B874" s="407"/>
      <c r="C874" s="407"/>
      <c r="D874" s="407"/>
      <c r="E874" s="407"/>
      <c r="F874" s="407"/>
      <c r="G874" s="407"/>
      <c r="H874" s="407"/>
      <c r="I874" s="407"/>
      <c r="J874" s="407"/>
      <c r="K874" s="407"/>
      <c r="L874" s="461"/>
      <c r="M874" s="407"/>
      <c r="N874" s="407"/>
      <c r="O874" s="407"/>
      <c r="P874" s="407"/>
      <c r="Q874" s="407"/>
      <c r="R874" s="407"/>
      <c r="S874" s="407"/>
      <c r="T874" s="407"/>
      <c r="U874" s="407"/>
      <c r="V874" s="407"/>
      <c r="W874" s="407"/>
      <c r="X874" s="407"/>
      <c r="Y874" s="407"/>
      <c r="Z874" s="407"/>
      <c r="AA874" s="407"/>
    </row>
    <row r="875" spans="1:27" ht="15" customHeight="1">
      <c r="A875" s="459"/>
      <c r="B875" s="407"/>
      <c r="C875" s="407"/>
      <c r="D875" s="407"/>
      <c r="E875" s="407"/>
      <c r="F875" s="407"/>
      <c r="G875" s="407"/>
      <c r="H875" s="407"/>
      <c r="I875" s="407"/>
      <c r="J875" s="407"/>
      <c r="K875" s="407"/>
      <c r="L875" s="461"/>
      <c r="M875" s="407"/>
      <c r="N875" s="407"/>
      <c r="O875" s="407"/>
      <c r="P875" s="407"/>
      <c r="Q875" s="407"/>
      <c r="R875" s="407"/>
      <c r="S875" s="407"/>
      <c r="T875" s="407"/>
      <c r="U875" s="407"/>
      <c r="V875" s="407"/>
      <c r="W875" s="407"/>
      <c r="X875" s="407"/>
      <c r="Y875" s="407"/>
      <c r="Z875" s="407"/>
      <c r="AA875" s="407"/>
    </row>
    <row r="876" spans="1:27" ht="15" customHeight="1">
      <c r="A876" s="459"/>
      <c r="B876" s="407"/>
      <c r="C876" s="407"/>
      <c r="D876" s="407"/>
      <c r="E876" s="407"/>
      <c r="F876" s="407"/>
      <c r="G876" s="407"/>
      <c r="H876" s="407"/>
      <c r="I876" s="407"/>
      <c r="J876" s="407"/>
      <c r="K876" s="407"/>
      <c r="L876" s="461"/>
      <c r="M876" s="407"/>
      <c r="N876" s="407"/>
      <c r="O876" s="407"/>
      <c r="P876" s="407"/>
      <c r="Q876" s="407"/>
      <c r="R876" s="407"/>
      <c r="S876" s="407"/>
      <c r="T876" s="407"/>
      <c r="U876" s="407"/>
      <c r="V876" s="407"/>
      <c r="W876" s="407"/>
      <c r="X876" s="407"/>
      <c r="Y876" s="407"/>
      <c r="Z876" s="407"/>
      <c r="AA876" s="407"/>
    </row>
    <row r="877" spans="1:27" ht="15" customHeight="1">
      <c r="A877" s="459"/>
      <c r="B877" s="407"/>
      <c r="C877" s="407"/>
      <c r="D877" s="407"/>
      <c r="E877" s="407"/>
      <c r="F877" s="407"/>
      <c r="G877" s="407"/>
      <c r="H877" s="407"/>
      <c r="I877" s="407"/>
      <c r="J877" s="407"/>
      <c r="K877" s="407"/>
      <c r="L877" s="461"/>
      <c r="M877" s="407"/>
      <c r="N877" s="407"/>
      <c r="O877" s="407"/>
      <c r="P877" s="407"/>
      <c r="Q877" s="407"/>
      <c r="R877" s="407"/>
      <c r="S877" s="407"/>
      <c r="T877" s="407"/>
      <c r="U877" s="407"/>
      <c r="V877" s="407"/>
      <c r="W877" s="407"/>
      <c r="X877" s="407"/>
      <c r="Y877" s="407"/>
      <c r="Z877" s="407"/>
      <c r="AA877" s="407"/>
    </row>
    <row r="878" spans="1:27" ht="15" customHeight="1">
      <c r="A878" s="459"/>
      <c r="B878" s="407"/>
      <c r="C878" s="407"/>
      <c r="D878" s="407"/>
      <c r="E878" s="407"/>
      <c r="F878" s="407"/>
      <c r="G878" s="407"/>
      <c r="H878" s="407"/>
      <c r="I878" s="407"/>
      <c r="J878" s="407"/>
      <c r="K878" s="407"/>
      <c r="L878" s="461"/>
      <c r="M878" s="407"/>
      <c r="N878" s="407"/>
      <c r="O878" s="407"/>
      <c r="P878" s="407"/>
      <c r="Q878" s="407"/>
      <c r="R878" s="407"/>
      <c r="S878" s="407"/>
      <c r="T878" s="407"/>
      <c r="U878" s="407"/>
      <c r="V878" s="407"/>
      <c r="W878" s="407"/>
      <c r="X878" s="407"/>
      <c r="Y878" s="407"/>
      <c r="Z878" s="407"/>
      <c r="AA878" s="407"/>
    </row>
    <row r="879" spans="1:27" ht="15" customHeight="1">
      <c r="A879" s="459"/>
      <c r="B879" s="407"/>
      <c r="C879" s="407"/>
      <c r="D879" s="407"/>
      <c r="E879" s="407"/>
      <c r="F879" s="407"/>
      <c r="G879" s="407"/>
      <c r="H879" s="407"/>
      <c r="I879" s="407"/>
      <c r="J879" s="407"/>
      <c r="K879" s="407"/>
      <c r="L879" s="461"/>
      <c r="M879" s="407"/>
      <c r="N879" s="407"/>
      <c r="O879" s="407"/>
      <c r="P879" s="407"/>
      <c r="Q879" s="407"/>
      <c r="R879" s="407"/>
      <c r="S879" s="407"/>
      <c r="T879" s="407"/>
      <c r="U879" s="407"/>
      <c r="V879" s="407"/>
      <c r="W879" s="407"/>
      <c r="X879" s="407"/>
      <c r="Y879" s="407"/>
      <c r="Z879" s="407"/>
      <c r="AA879" s="407"/>
    </row>
    <row r="880" spans="1:27" ht="15" customHeight="1">
      <c r="A880" s="459"/>
      <c r="B880" s="407"/>
      <c r="C880" s="407"/>
      <c r="D880" s="407"/>
      <c r="E880" s="407"/>
      <c r="F880" s="407"/>
      <c r="G880" s="407"/>
      <c r="H880" s="407"/>
      <c r="I880" s="407"/>
      <c r="J880" s="407"/>
      <c r="K880" s="407"/>
      <c r="L880" s="461"/>
      <c r="M880" s="407"/>
      <c r="N880" s="407"/>
      <c r="O880" s="407"/>
      <c r="P880" s="407"/>
      <c r="Q880" s="407"/>
      <c r="R880" s="407"/>
      <c r="S880" s="407"/>
      <c r="T880" s="407"/>
      <c r="U880" s="407"/>
      <c r="V880" s="407"/>
      <c r="W880" s="407"/>
      <c r="X880" s="407"/>
      <c r="Y880" s="407"/>
      <c r="Z880" s="407"/>
      <c r="AA880" s="407"/>
    </row>
    <row r="881" spans="1:27" ht="15" customHeight="1">
      <c r="A881" s="459"/>
      <c r="B881" s="407"/>
      <c r="C881" s="407"/>
      <c r="D881" s="407"/>
      <c r="E881" s="407"/>
      <c r="F881" s="407"/>
      <c r="G881" s="407"/>
      <c r="H881" s="407"/>
      <c r="I881" s="407"/>
      <c r="J881" s="407"/>
      <c r="K881" s="407"/>
      <c r="L881" s="461"/>
      <c r="M881" s="407"/>
      <c r="N881" s="407"/>
      <c r="O881" s="407"/>
      <c r="P881" s="407"/>
      <c r="Q881" s="407"/>
      <c r="R881" s="407"/>
      <c r="S881" s="407"/>
      <c r="T881" s="407"/>
      <c r="U881" s="407"/>
      <c r="V881" s="407"/>
      <c r="W881" s="407"/>
      <c r="X881" s="407"/>
      <c r="Y881" s="407"/>
      <c r="Z881" s="407"/>
      <c r="AA881" s="407"/>
    </row>
    <row r="882" spans="1:27" ht="15" customHeight="1">
      <c r="A882" s="459"/>
      <c r="B882" s="407"/>
      <c r="C882" s="407"/>
      <c r="D882" s="407"/>
      <c r="E882" s="407"/>
      <c r="F882" s="407"/>
      <c r="G882" s="407"/>
      <c r="H882" s="407"/>
      <c r="I882" s="407"/>
      <c r="J882" s="407"/>
      <c r="K882" s="407"/>
      <c r="L882" s="461"/>
      <c r="M882" s="407"/>
      <c r="N882" s="407"/>
      <c r="O882" s="407"/>
      <c r="P882" s="407"/>
      <c r="Q882" s="407"/>
      <c r="R882" s="407"/>
      <c r="S882" s="407"/>
      <c r="T882" s="407"/>
      <c r="U882" s="407"/>
      <c r="V882" s="407"/>
      <c r="W882" s="407"/>
      <c r="X882" s="407"/>
      <c r="Y882" s="407"/>
      <c r="Z882" s="407"/>
      <c r="AA882" s="407"/>
    </row>
    <row r="883" spans="1:27" ht="15" customHeight="1">
      <c r="A883" s="459"/>
      <c r="B883" s="407"/>
      <c r="C883" s="407"/>
      <c r="D883" s="407"/>
      <c r="E883" s="407"/>
      <c r="F883" s="407"/>
      <c r="G883" s="407"/>
      <c r="H883" s="407"/>
      <c r="I883" s="407"/>
      <c r="J883" s="407"/>
      <c r="K883" s="407"/>
      <c r="L883" s="461"/>
      <c r="M883" s="407"/>
      <c r="N883" s="407"/>
      <c r="O883" s="407"/>
      <c r="P883" s="407"/>
      <c r="Q883" s="407"/>
      <c r="R883" s="407"/>
      <c r="S883" s="407"/>
      <c r="T883" s="407"/>
      <c r="U883" s="407"/>
      <c r="V883" s="407"/>
      <c r="W883" s="407"/>
      <c r="X883" s="407"/>
      <c r="Y883" s="407"/>
      <c r="Z883" s="407"/>
      <c r="AA883" s="407"/>
    </row>
    <row r="884" spans="1:27" ht="15" customHeight="1">
      <c r="A884" s="459"/>
      <c r="B884" s="407"/>
      <c r="C884" s="407"/>
      <c r="D884" s="407"/>
      <c r="E884" s="407"/>
      <c r="F884" s="407"/>
      <c r="G884" s="407"/>
      <c r="H884" s="407"/>
      <c r="I884" s="407"/>
      <c r="J884" s="407"/>
      <c r="K884" s="407"/>
      <c r="L884" s="461"/>
      <c r="M884" s="407"/>
      <c r="N884" s="407"/>
      <c r="O884" s="407"/>
      <c r="P884" s="407"/>
      <c r="Q884" s="407"/>
      <c r="R884" s="407"/>
      <c r="S884" s="407"/>
      <c r="T884" s="407"/>
      <c r="U884" s="407"/>
      <c r="V884" s="407"/>
      <c r="W884" s="407"/>
      <c r="X884" s="407"/>
      <c r="Y884" s="407"/>
      <c r="Z884" s="407"/>
      <c r="AA884" s="407"/>
    </row>
    <row r="885" spans="1:27" ht="15" customHeight="1">
      <c r="A885" s="459"/>
      <c r="B885" s="407"/>
      <c r="C885" s="407"/>
      <c r="D885" s="407"/>
      <c r="E885" s="407"/>
      <c r="F885" s="407"/>
      <c r="G885" s="407"/>
      <c r="H885" s="407"/>
      <c r="I885" s="407"/>
      <c r="J885" s="407"/>
      <c r="K885" s="407"/>
      <c r="L885" s="461"/>
      <c r="M885" s="407"/>
      <c r="N885" s="407"/>
      <c r="O885" s="407"/>
      <c r="P885" s="407"/>
      <c r="Q885" s="407"/>
      <c r="R885" s="407"/>
      <c r="S885" s="407"/>
      <c r="T885" s="407"/>
      <c r="U885" s="407"/>
      <c r="V885" s="407"/>
      <c r="W885" s="407"/>
      <c r="X885" s="407"/>
      <c r="Y885" s="407"/>
      <c r="Z885" s="407"/>
      <c r="AA885" s="407"/>
    </row>
    <row r="886" spans="1:27" ht="15" customHeight="1">
      <c r="A886" s="459"/>
      <c r="B886" s="407"/>
      <c r="C886" s="407"/>
      <c r="D886" s="407"/>
      <c r="E886" s="407"/>
      <c r="F886" s="407"/>
      <c r="G886" s="407"/>
      <c r="H886" s="407"/>
      <c r="I886" s="407"/>
      <c r="J886" s="407"/>
      <c r="K886" s="407"/>
      <c r="L886" s="461"/>
      <c r="M886" s="407"/>
      <c r="N886" s="407"/>
      <c r="O886" s="407"/>
      <c r="P886" s="407"/>
      <c r="Q886" s="407"/>
      <c r="R886" s="407"/>
      <c r="S886" s="407"/>
      <c r="T886" s="407"/>
      <c r="U886" s="407"/>
      <c r="V886" s="407"/>
      <c r="W886" s="407"/>
      <c r="X886" s="407"/>
      <c r="Y886" s="407"/>
      <c r="Z886" s="407"/>
      <c r="AA886" s="407"/>
    </row>
    <row r="887" spans="1:27" ht="15" customHeight="1">
      <c r="A887" s="459"/>
      <c r="B887" s="407"/>
      <c r="C887" s="407"/>
      <c r="D887" s="407"/>
      <c r="E887" s="407"/>
      <c r="F887" s="407"/>
      <c r="G887" s="407"/>
      <c r="H887" s="407"/>
      <c r="I887" s="407"/>
      <c r="J887" s="407"/>
      <c r="K887" s="407"/>
      <c r="L887" s="461"/>
      <c r="M887" s="407"/>
      <c r="N887" s="407"/>
      <c r="O887" s="407"/>
      <c r="P887" s="407"/>
      <c r="Q887" s="407"/>
      <c r="R887" s="407"/>
      <c r="S887" s="407"/>
      <c r="T887" s="407"/>
      <c r="U887" s="407"/>
      <c r="V887" s="407"/>
      <c r="W887" s="407"/>
      <c r="X887" s="407"/>
      <c r="Y887" s="407"/>
      <c r="Z887" s="407"/>
      <c r="AA887" s="407"/>
    </row>
    <row r="888" spans="1:27" ht="15" customHeight="1">
      <c r="A888" s="459"/>
      <c r="B888" s="407"/>
      <c r="C888" s="407"/>
      <c r="D888" s="407"/>
      <c r="E888" s="407"/>
      <c r="F888" s="407"/>
      <c r="G888" s="407"/>
      <c r="H888" s="407"/>
      <c r="I888" s="407"/>
      <c r="J888" s="407"/>
      <c r="K888" s="407"/>
      <c r="L888" s="461"/>
      <c r="M888" s="407"/>
      <c r="N888" s="407"/>
      <c r="O888" s="407"/>
      <c r="P888" s="407"/>
      <c r="Q888" s="407"/>
      <c r="R888" s="407"/>
      <c r="S888" s="407"/>
      <c r="T888" s="407"/>
      <c r="U888" s="407"/>
      <c r="V888" s="407"/>
      <c r="W888" s="407"/>
      <c r="X888" s="407"/>
      <c r="Y888" s="407"/>
      <c r="Z888" s="407"/>
      <c r="AA888" s="407"/>
    </row>
    <row r="889" spans="1:27" ht="15" customHeight="1">
      <c r="A889" s="459"/>
      <c r="B889" s="407"/>
      <c r="C889" s="407"/>
      <c r="D889" s="407"/>
      <c r="E889" s="407"/>
      <c r="F889" s="407"/>
      <c r="G889" s="407"/>
      <c r="H889" s="407"/>
      <c r="I889" s="407"/>
      <c r="J889" s="407"/>
      <c r="K889" s="407"/>
      <c r="L889" s="461"/>
      <c r="M889" s="407"/>
      <c r="N889" s="407"/>
      <c r="O889" s="407"/>
      <c r="P889" s="407"/>
      <c r="Q889" s="407"/>
      <c r="R889" s="407"/>
      <c r="S889" s="407"/>
      <c r="T889" s="407"/>
      <c r="U889" s="407"/>
      <c r="V889" s="407"/>
      <c r="W889" s="407"/>
      <c r="X889" s="407"/>
      <c r="Y889" s="407"/>
      <c r="Z889" s="407"/>
      <c r="AA889" s="407"/>
    </row>
    <row r="890" spans="1:27" ht="15" customHeight="1">
      <c r="A890" s="459"/>
      <c r="B890" s="407"/>
      <c r="C890" s="407"/>
      <c r="D890" s="407"/>
      <c r="E890" s="407"/>
      <c r="F890" s="407"/>
      <c r="G890" s="407"/>
      <c r="H890" s="407"/>
      <c r="I890" s="407"/>
      <c r="J890" s="407"/>
      <c r="K890" s="407"/>
      <c r="L890" s="461"/>
      <c r="M890" s="407"/>
      <c r="N890" s="407"/>
      <c r="O890" s="407"/>
      <c r="P890" s="407"/>
      <c r="Q890" s="407"/>
      <c r="R890" s="407"/>
      <c r="S890" s="407"/>
      <c r="T890" s="407"/>
      <c r="U890" s="407"/>
      <c r="V890" s="407"/>
      <c r="W890" s="407"/>
      <c r="X890" s="407"/>
      <c r="Y890" s="407"/>
      <c r="Z890" s="407"/>
      <c r="AA890" s="407"/>
    </row>
    <row r="891" spans="1:27" ht="15" customHeight="1">
      <c r="A891" s="459"/>
      <c r="B891" s="407"/>
      <c r="C891" s="407"/>
      <c r="D891" s="407"/>
      <c r="E891" s="407"/>
      <c r="F891" s="407"/>
      <c r="G891" s="407"/>
      <c r="H891" s="407"/>
      <c r="I891" s="407"/>
      <c r="J891" s="407"/>
      <c r="K891" s="407"/>
      <c r="L891" s="461"/>
      <c r="M891" s="407"/>
      <c r="N891" s="407"/>
      <c r="O891" s="407"/>
      <c r="P891" s="407"/>
      <c r="Q891" s="407"/>
      <c r="R891" s="407"/>
      <c r="S891" s="407"/>
      <c r="T891" s="407"/>
      <c r="U891" s="407"/>
      <c r="V891" s="407"/>
      <c r="W891" s="407"/>
      <c r="X891" s="407"/>
      <c r="Y891" s="407"/>
      <c r="Z891" s="407"/>
      <c r="AA891" s="407"/>
    </row>
    <row r="892" spans="1:27" ht="15" customHeight="1">
      <c r="A892" s="459"/>
      <c r="B892" s="407"/>
      <c r="C892" s="407"/>
      <c r="D892" s="407"/>
      <c r="E892" s="407"/>
      <c r="F892" s="407"/>
      <c r="G892" s="407"/>
      <c r="H892" s="407"/>
      <c r="I892" s="407"/>
      <c r="J892" s="407"/>
      <c r="K892" s="407"/>
      <c r="L892" s="461"/>
      <c r="M892" s="407"/>
      <c r="N892" s="407"/>
      <c r="O892" s="407"/>
      <c r="P892" s="407"/>
      <c r="Q892" s="407"/>
      <c r="R892" s="407"/>
      <c r="S892" s="407"/>
      <c r="T892" s="407"/>
      <c r="U892" s="407"/>
      <c r="V892" s="407"/>
      <c r="W892" s="407"/>
      <c r="X892" s="407"/>
      <c r="Y892" s="407"/>
      <c r="Z892" s="407"/>
      <c r="AA892" s="407"/>
    </row>
    <row r="893" spans="1:27" ht="15" customHeight="1">
      <c r="A893" s="459"/>
      <c r="B893" s="407"/>
      <c r="C893" s="407"/>
      <c r="D893" s="407"/>
      <c r="E893" s="407"/>
      <c r="F893" s="407"/>
      <c r="G893" s="407"/>
      <c r="H893" s="407"/>
      <c r="I893" s="407"/>
      <c r="J893" s="407"/>
      <c r="K893" s="407"/>
      <c r="L893" s="461"/>
      <c r="M893" s="407"/>
      <c r="N893" s="407"/>
      <c r="O893" s="407"/>
      <c r="P893" s="407"/>
      <c r="Q893" s="407"/>
      <c r="R893" s="407"/>
      <c r="S893" s="407"/>
      <c r="T893" s="407"/>
      <c r="U893" s="407"/>
      <c r="V893" s="407"/>
      <c r="W893" s="407"/>
      <c r="X893" s="407"/>
      <c r="Y893" s="407"/>
      <c r="Z893" s="407"/>
      <c r="AA893" s="407"/>
    </row>
    <row r="894" spans="1:27" ht="15" customHeight="1">
      <c r="A894" s="459"/>
      <c r="B894" s="407"/>
      <c r="C894" s="407"/>
      <c r="D894" s="407"/>
      <c r="E894" s="407"/>
      <c r="F894" s="407"/>
      <c r="G894" s="407"/>
      <c r="H894" s="407"/>
      <c r="I894" s="407"/>
      <c r="J894" s="407"/>
      <c r="K894" s="407"/>
      <c r="L894" s="461"/>
      <c r="M894" s="407"/>
      <c r="N894" s="407"/>
      <c r="O894" s="407"/>
      <c r="P894" s="407"/>
      <c r="Q894" s="407"/>
      <c r="R894" s="407"/>
      <c r="S894" s="407"/>
      <c r="T894" s="407"/>
      <c r="U894" s="407"/>
      <c r="V894" s="407"/>
      <c r="W894" s="407"/>
      <c r="X894" s="407"/>
      <c r="Y894" s="407"/>
      <c r="Z894" s="407"/>
      <c r="AA894" s="407"/>
    </row>
    <row r="895" spans="1:27" ht="15" customHeight="1">
      <c r="A895" s="459"/>
      <c r="B895" s="407"/>
      <c r="C895" s="407"/>
      <c r="D895" s="407"/>
      <c r="E895" s="407"/>
      <c r="F895" s="407"/>
      <c r="G895" s="407"/>
      <c r="H895" s="407"/>
      <c r="I895" s="407"/>
      <c r="J895" s="407"/>
      <c r="K895" s="407"/>
      <c r="L895" s="461"/>
      <c r="M895" s="407"/>
      <c r="N895" s="407"/>
      <c r="O895" s="407"/>
      <c r="P895" s="407"/>
      <c r="Q895" s="407"/>
      <c r="R895" s="407"/>
      <c r="S895" s="407"/>
      <c r="T895" s="407"/>
      <c r="U895" s="407"/>
      <c r="V895" s="407"/>
      <c r="W895" s="407"/>
      <c r="X895" s="407"/>
      <c r="Y895" s="407"/>
      <c r="Z895" s="407"/>
      <c r="AA895" s="407"/>
    </row>
    <row r="896" spans="1:27" ht="15" customHeight="1">
      <c r="A896" s="459"/>
      <c r="B896" s="407"/>
      <c r="C896" s="407"/>
      <c r="D896" s="407"/>
      <c r="E896" s="407"/>
      <c r="F896" s="407"/>
      <c r="G896" s="407"/>
      <c r="H896" s="407"/>
      <c r="I896" s="407"/>
      <c r="J896" s="407"/>
      <c r="K896" s="407"/>
      <c r="L896" s="461"/>
      <c r="M896" s="407"/>
      <c r="N896" s="407"/>
      <c r="O896" s="407"/>
      <c r="P896" s="407"/>
      <c r="Q896" s="407"/>
      <c r="R896" s="407"/>
      <c r="S896" s="407"/>
      <c r="T896" s="407"/>
      <c r="U896" s="407"/>
      <c r="V896" s="407"/>
      <c r="W896" s="407"/>
      <c r="X896" s="407"/>
      <c r="Y896" s="407"/>
      <c r="Z896" s="407"/>
      <c r="AA896" s="407"/>
    </row>
    <row r="897" spans="1:27" ht="15" customHeight="1">
      <c r="A897" s="459"/>
      <c r="B897" s="407"/>
      <c r="C897" s="407"/>
      <c r="D897" s="407"/>
      <c r="E897" s="407"/>
      <c r="F897" s="407"/>
      <c r="G897" s="407"/>
      <c r="H897" s="407"/>
      <c r="I897" s="407"/>
      <c r="J897" s="407"/>
      <c r="K897" s="407"/>
      <c r="L897" s="461"/>
      <c r="M897" s="407"/>
      <c r="N897" s="407"/>
      <c r="O897" s="407"/>
      <c r="P897" s="407"/>
      <c r="Q897" s="407"/>
      <c r="R897" s="407"/>
      <c r="S897" s="407"/>
      <c r="T897" s="407"/>
      <c r="U897" s="407"/>
      <c r="V897" s="407"/>
      <c r="W897" s="407"/>
      <c r="X897" s="407"/>
      <c r="Y897" s="407"/>
      <c r="Z897" s="407"/>
      <c r="AA897" s="407"/>
    </row>
    <row r="898" spans="1:27" ht="15" customHeight="1">
      <c r="A898" s="459"/>
      <c r="B898" s="407"/>
      <c r="C898" s="407"/>
      <c r="D898" s="407"/>
      <c r="E898" s="407"/>
      <c r="F898" s="407"/>
      <c r="G898" s="407"/>
      <c r="H898" s="407"/>
      <c r="I898" s="407"/>
      <c r="J898" s="407"/>
      <c r="K898" s="407"/>
      <c r="L898" s="461"/>
      <c r="M898" s="407"/>
      <c r="N898" s="407"/>
      <c r="O898" s="407"/>
      <c r="P898" s="407"/>
      <c r="Q898" s="407"/>
      <c r="R898" s="407"/>
      <c r="S898" s="407"/>
      <c r="T898" s="407"/>
      <c r="U898" s="407"/>
      <c r="V898" s="407"/>
      <c r="W898" s="407"/>
      <c r="X898" s="407"/>
      <c r="Y898" s="407"/>
      <c r="Z898" s="407"/>
      <c r="AA898" s="407"/>
    </row>
    <row r="899" spans="1:27" ht="15" customHeight="1">
      <c r="A899" s="459"/>
      <c r="B899" s="407"/>
      <c r="C899" s="407"/>
      <c r="D899" s="407"/>
      <c r="E899" s="407"/>
      <c r="F899" s="407"/>
      <c r="G899" s="407"/>
      <c r="H899" s="407"/>
      <c r="I899" s="407"/>
      <c r="J899" s="407"/>
      <c r="K899" s="407"/>
      <c r="L899" s="461"/>
      <c r="M899" s="407"/>
      <c r="N899" s="407"/>
      <c r="O899" s="407"/>
      <c r="P899" s="407"/>
      <c r="Q899" s="407"/>
      <c r="R899" s="407"/>
      <c r="S899" s="407"/>
      <c r="T899" s="407"/>
      <c r="U899" s="407"/>
      <c r="V899" s="407"/>
      <c r="W899" s="407"/>
      <c r="X899" s="407"/>
      <c r="Y899" s="407"/>
      <c r="Z899" s="407"/>
      <c r="AA899" s="407"/>
    </row>
    <row r="900" spans="1:27" ht="15" customHeight="1">
      <c r="A900" s="459"/>
      <c r="B900" s="407"/>
      <c r="C900" s="407"/>
      <c r="D900" s="407"/>
      <c r="E900" s="407"/>
      <c r="F900" s="407"/>
      <c r="G900" s="407"/>
      <c r="H900" s="407"/>
      <c r="I900" s="407"/>
      <c r="J900" s="407"/>
      <c r="K900" s="407"/>
      <c r="L900" s="461"/>
      <c r="M900" s="407"/>
      <c r="N900" s="407"/>
      <c r="O900" s="407"/>
      <c r="P900" s="407"/>
      <c r="Q900" s="407"/>
      <c r="R900" s="407"/>
      <c r="S900" s="407"/>
      <c r="T900" s="407"/>
      <c r="U900" s="407"/>
      <c r="V900" s="407"/>
      <c r="W900" s="407"/>
      <c r="X900" s="407"/>
      <c r="Y900" s="407"/>
      <c r="Z900" s="407"/>
      <c r="AA900" s="407"/>
    </row>
    <row r="901" spans="1:27" ht="15" customHeight="1">
      <c r="A901" s="459"/>
      <c r="B901" s="407"/>
      <c r="C901" s="407"/>
      <c r="D901" s="407"/>
      <c r="E901" s="407"/>
      <c r="F901" s="407"/>
      <c r="G901" s="407"/>
      <c r="H901" s="407"/>
      <c r="I901" s="407"/>
      <c r="J901" s="407"/>
      <c r="K901" s="407"/>
      <c r="L901" s="461"/>
      <c r="M901" s="407"/>
      <c r="N901" s="407"/>
      <c r="O901" s="407"/>
      <c r="P901" s="407"/>
      <c r="Q901" s="407"/>
      <c r="R901" s="407"/>
      <c r="S901" s="407"/>
      <c r="T901" s="407"/>
      <c r="U901" s="407"/>
      <c r="V901" s="407"/>
      <c r="W901" s="407"/>
      <c r="X901" s="407"/>
      <c r="Y901" s="407"/>
      <c r="Z901" s="407"/>
      <c r="AA901" s="407"/>
    </row>
    <row r="902" spans="1:27" ht="15" customHeight="1">
      <c r="A902" s="459"/>
      <c r="B902" s="407"/>
      <c r="C902" s="407"/>
      <c r="D902" s="407"/>
      <c r="E902" s="407"/>
      <c r="F902" s="407"/>
      <c r="G902" s="407"/>
      <c r="H902" s="407"/>
      <c r="I902" s="407"/>
      <c r="J902" s="407"/>
      <c r="K902" s="407"/>
      <c r="L902" s="461"/>
      <c r="M902" s="407"/>
      <c r="N902" s="407"/>
      <c r="O902" s="407"/>
      <c r="P902" s="407"/>
      <c r="Q902" s="407"/>
      <c r="R902" s="407"/>
      <c r="S902" s="407"/>
      <c r="T902" s="407"/>
      <c r="U902" s="407"/>
      <c r="V902" s="407"/>
      <c r="W902" s="407"/>
      <c r="X902" s="407"/>
      <c r="Y902" s="407"/>
      <c r="Z902" s="407"/>
      <c r="AA902" s="407"/>
    </row>
    <row r="903" spans="1:27" ht="15" customHeight="1">
      <c r="A903" s="459"/>
      <c r="B903" s="407"/>
      <c r="C903" s="407"/>
      <c r="D903" s="407"/>
      <c r="E903" s="407"/>
      <c r="F903" s="407"/>
      <c r="G903" s="407"/>
      <c r="H903" s="407"/>
      <c r="I903" s="407"/>
      <c r="J903" s="407"/>
      <c r="K903" s="407"/>
      <c r="L903" s="461"/>
      <c r="M903" s="407"/>
      <c r="N903" s="407"/>
      <c r="O903" s="407"/>
      <c r="P903" s="407"/>
      <c r="Q903" s="407"/>
      <c r="R903" s="407"/>
      <c r="S903" s="407"/>
      <c r="T903" s="407"/>
      <c r="U903" s="407"/>
      <c r="V903" s="407"/>
      <c r="W903" s="407"/>
      <c r="X903" s="407"/>
      <c r="Y903" s="407"/>
      <c r="Z903" s="407"/>
      <c r="AA903" s="407"/>
    </row>
    <row r="904" spans="1:27" ht="15" customHeight="1">
      <c r="A904" s="459"/>
      <c r="B904" s="407"/>
      <c r="C904" s="407"/>
      <c r="D904" s="407"/>
      <c r="E904" s="407"/>
      <c r="F904" s="407"/>
      <c r="G904" s="407"/>
      <c r="H904" s="407"/>
      <c r="I904" s="407"/>
      <c r="J904" s="407"/>
      <c r="K904" s="407"/>
      <c r="L904" s="461"/>
      <c r="M904" s="407"/>
      <c r="N904" s="407"/>
      <c r="O904" s="407"/>
      <c r="P904" s="407"/>
      <c r="Q904" s="407"/>
      <c r="R904" s="407"/>
      <c r="S904" s="407"/>
      <c r="T904" s="407"/>
      <c r="U904" s="407"/>
      <c r="V904" s="407"/>
      <c r="W904" s="407"/>
      <c r="X904" s="407"/>
      <c r="Y904" s="407"/>
      <c r="Z904" s="407"/>
      <c r="AA904" s="407"/>
    </row>
    <row r="905" spans="1:27" ht="15" customHeight="1">
      <c r="A905" s="459"/>
      <c r="B905" s="407"/>
      <c r="C905" s="407"/>
      <c r="D905" s="407"/>
      <c r="E905" s="407"/>
      <c r="F905" s="407"/>
      <c r="G905" s="407"/>
      <c r="H905" s="407"/>
      <c r="I905" s="407"/>
      <c r="J905" s="407"/>
      <c r="K905" s="407"/>
      <c r="L905" s="461"/>
      <c r="M905" s="407"/>
      <c r="N905" s="407"/>
      <c r="O905" s="407"/>
      <c r="P905" s="407"/>
      <c r="Q905" s="407"/>
      <c r="R905" s="407"/>
      <c r="S905" s="407"/>
      <c r="T905" s="407"/>
      <c r="U905" s="407"/>
      <c r="V905" s="407"/>
      <c r="W905" s="407"/>
      <c r="X905" s="407"/>
      <c r="Y905" s="407"/>
      <c r="Z905" s="407"/>
      <c r="AA905" s="407"/>
    </row>
    <row r="906" spans="1:27" ht="15" customHeight="1">
      <c r="A906" s="459"/>
      <c r="B906" s="407"/>
      <c r="C906" s="407"/>
      <c r="D906" s="407"/>
      <c r="E906" s="407"/>
      <c r="F906" s="407"/>
      <c r="G906" s="407"/>
      <c r="H906" s="407"/>
      <c r="I906" s="407"/>
      <c r="J906" s="407"/>
      <c r="K906" s="407"/>
      <c r="L906" s="461"/>
      <c r="M906" s="407"/>
      <c r="N906" s="407"/>
      <c r="O906" s="407"/>
      <c r="P906" s="407"/>
      <c r="Q906" s="407"/>
      <c r="R906" s="407"/>
      <c r="S906" s="407"/>
      <c r="T906" s="407"/>
      <c r="U906" s="407"/>
      <c r="V906" s="407"/>
      <c r="W906" s="407"/>
      <c r="X906" s="407"/>
      <c r="Y906" s="407"/>
      <c r="Z906" s="407"/>
      <c r="AA906" s="407"/>
    </row>
    <row r="907" spans="1:27" ht="15" customHeight="1">
      <c r="A907" s="459"/>
      <c r="B907" s="407"/>
      <c r="C907" s="407"/>
      <c r="D907" s="407"/>
      <c r="E907" s="407"/>
      <c r="F907" s="407"/>
      <c r="G907" s="407"/>
      <c r="H907" s="407"/>
      <c r="I907" s="407"/>
      <c r="J907" s="407"/>
      <c r="K907" s="407"/>
      <c r="L907" s="461"/>
      <c r="M907" s="407"/>
      <c r="N907" s="407"/>
      <c r="O907" s="407"/>
      <c r="P907" s="407"/>
      <c r="Q907" s="407"/>
      <c r="R907" s="407"/>
      <c r="S907" s="407"/>
      <c r="T907" s="407"/>
      <c r="U907" s="407"/>
      <c r="V907" s="407"/>
      <c r="W907" s="407"/>
      <c r="X907" s="407"/>
      <c r="Y907" s="407"/>
      <c r="Z907" s="407"/>
      <c r="AA907" s="407"/>
    </row>
    <row r="908" spans="1:27" ht="15" customHeight="1">
      <c r="A908" s="459"/>
      <c r="B908" s="407"/>
      <c r="C908" s="407"/>
      <c r="D908" s="407"/>
      <c r="E908" s="407"/>
      <c r="F908" s="407"/>
      <c r="G908" s="407"/>
      <c r="H908" s="407"/>
      <c r="I908" s="407"/>
      <c r="J908" s="407"/>
      <c r="K908" s="407"/>
      <c r="L908" s="461"/>
      <c r="M908" s="407"/>
      <c r="N908" s="407"/>
      <c r="O908" s="407"/>
      <c r="P908" s="407"/>
      <c r="Q908" s="407"/>
      <c r="R908" s="407"/>
      <c r="S908" s="407"/>
      <c r="T908" s="407"/>
      <c r="U908" s="407"/>
      <c r="V908" s="407"/>
      <c r="W908" s="407"/>
      <c r="X908" s="407"/>
      <c r="Y908" s="407"/>
      <c r="Z908" s="407"/>
      <c r="AA908" s="407"/>
    </row>
    <row r="909" spans="1:27" ht="15" customHeight="1">
      <c r="A909" s="459"/>
      <c r="B909" s="407"/>
      <c r="C909" s="407"/>
      <c r="D909" s="407"/>
      <c r="E909" s="407"/>
      <c r="F909" s="407"/>
      <c r="G909" s="407"/>
      <c r="H909" s="407"/>
      <c r="I909" s="407"/>
      <c r="J909" s="407"/>
      <c r="K909" s="407"/>
      <c r="L909" s="461"/>
      <c r="M909" s="407"/>
      <c r="N909" s="407"/>
      <c r="O909" s="407"/>
      <c r="P909" s="407"/>
      <c r="Q909" s="407"/>
      <c r="R909" s="407"/>
      <c r="S909" s="407"/>
      <c r="T909" s="407"/>
      <c r="U909" s="407"/>
      <c r="V909" s="407"/>
      <c r="W909" s="407"/>
      <c r="X909" s="407"/>
      <c r="Y909" s="407"/>
      <c r="Z909" s="407"/>
      <c r="AA909" s="407"/>
    </row>
    <row r="910" spans="1:27" ht="15" customHeight="1">
      <c r="A910" s="459"/>
      <c r="B910" s="407"/>
      <c r="C910" s="407"/>
      <c r="D910" s="407"/>
      <c r="E910" s="407"/>
      <c r="F910" s="407"/>
      <c r="G910" s="407"/>
      <c r="H910" s="407"/>
      <c r="I910" s="407"/>
      <c r="J910" s="407"/>
      <c r="K910" s="407"/>
      <c r="L910" s="461"/>
      <c r="M910" s="407"/>
      <c r="N910" s="407"/>
      <c r="O910" s="407"/>
      <c r="P910" s="407"/>
      <c r="Q910" s="407"/>
      <c r="R910" s="407"/>
      <c r="S910" s="407"/>
      <c r="T910" s="407"/>
      <c r="U910" s="407"/>
      <c r="V910" s="407"/>
      <c r="W910" s="407"/>
      <c r="X910" s="407"/>
      <c r="Y910" s="407"/>
      <c r="Z910" s="407"/>
      <c r="AA910" s="407"/>
    </row>
    <row r="911" spans="1:27" ht="15" customHeight="1">
      <c r="A911" s="459"/>
      <c r="B911" s="407"/>
      <c r="C911" s="407"/>
      <c r="D911" s="407"/>
      <c r="E911" s="407"/>
      <c r="F911" s="407"/>
      <c r="G911" s="407"/>
      <c r="H911" s="407"/>
      <c r="I911" s="407"/>
      <c r="J911" s="407"/>
      <c r="K911" s="407"/>
      <c r="L911" s="461"/>
      <c r="M911" s="407"/>
      <c r="N911" s="407"/>
      <c r="O911" s="407"/>
      <c r="P911" s="407"/>
      <c r="Q911" s="407"/>
      <c r="R911" s="407"/>
      <c r="S911" s="407"/>
      <c r="T911" s="407"/>
      <c r="U911" s="407"/>
      <c r="V911" s="407"/>
      <c r="W911" s="407"/>
      <c r="X911" s="407"/>
      <c r="Y911" s="407"/>
      <c r="Z911" s="407"/>
      <c r="AA911" s="407"/>
    </row>
    <row r="912" spans="1:27" ht="15" customHeight="1">
      <c r="A912" s="459"/>
      <c r="B912" s="407"/>
      <c r="C912" s="407"/>
      <c r="D912" s="407"/>
      <c r="E912" s="407"/>
      <c r="F912" s="407"/>
      <c r="G912" s="407"/>
      <c r="H912" s="407"/>
      <c r="I912" s="407"/>
      <c r="J912" s="407"/>
      <c r="K912" s="407"/>
      <c r="L912" s="461"/>
      <c r="M912" s="407"/>
      <c r="N912" s="407"/>
      <c r="O912" s="407"/>
      <c r="P912" s="407"/>
      <c r="Q912" s="407"/>
      <c r="R912" s="407"/>
      <c r="S912" s="407"/>
      <c r="T912" s="407"/>
      <c r="U912" s="407"/>
      <c r="V912" s="407"/>
      <c r="W912" s="407"/>
      <c r="X912" s="407"/>
      <c r="Y912" s="407"/>
      <c r="Z912" s="407"/>
      <c r="AA912" s="407"/>
    </row>
    <row r="913" spans="1:27" ht="15" customHeight="1">
      <c r="A913" s="459"/>
      <c r="B913" s="407"/>
      <c r="C913" s="407"/>
      <c r="D913" s="407"/>
      <c r="E913" s="407"/>
      <c r="F913" s="407"/>
      <c r="G913" s="407"/>
      <c r="H913" s="407"/>
      <c r="I913" s="407"/>
      <c r="J913" s="407"/>
      <c r="K913" s="407"/>
      <c r="L913" s="461"/>
      <c r="M913" s="407"/>
      <c r="N913" s="407"/>
      <c r="O913" s="407"/>
      <c r="P913" s="407"/>
      <c r="Q913" s="407"/>
      <c r="R913" s="407"/>
      <c r="S913" s="407"/>
      <c r="T913" s="407"/>
      <c r="U913" s="407"/>
      <c r="V913" s="407"/>
      <c r="W913" s="407"/>
      <c r="X913" s="407"/>
      <c r="Y913" s="407"/>
      <c r="Z913" s="407"/>
      <c r="AA913" s="407"/>
    </row>
    <row r="914" spans="1:27" ht="15" customHeight="1">
      <c r="A914" s="459"/>
      <c r="B914" s="407"/>
      <c r="C914" s="407"/>
      <c r="D914" s="407"/>
      <c r="E914" s="407"/>
      <c r="F914" s="407"/>
      <c r="G914" s="407"/>
      <c r="H914" s="407"/>
      <c r="I914" s="407"/>
      <c r="J914" s="407"/>
      <c r="K914" s="407"/>
      <c r="L914" s="461"/>
      <c r="M914" s="407"/>
      <c r="N914" s="407"/>
      <c r="O914" s="407"/>
      <c r="P914" s="407"/>
      <c r="Q914" s="407"/>
      <c r="R914" s="407"/>
      <c r="S914" s="407"/>
      <c r="T914" s="407"/>
      <c r="U914" s="407"/>
      <c r="V914" s="407"/>
      <c r="W914" s="407"/>
      <c r="X914" s="407"/>
      <c r="Y914" s="407"/>
      <c r="Z914" s="407"/>
      <c r="AA914" s="407"/>
    </row>
    <row r="915" spans="1:27" ht="15" customHeight="1">
      <c r="A915" s="459"/>
      <c r="B915" s="407"/>
      <c r="C915" s="407"/>
      <c r="D915" s="407"/>
      <c r="E915" s="407"/>
      <c r="F915" s="407"/>
      <c r="G915" s="407"/>
      <c r="H915" s="407"/>
      <c r="I915" s="407"/>
      <c r="J915" s="407"/>
      <c r="K915" s="407"/>
      <c r="L915" s="461"/>
      <c r="M915" s="407"/>
      <c r="N915" s="407"/>
      <c r="O915" s="407"/>
      <c r="P915" s="407"/>
      <c r="Q915" s="407"/>
      <c r="R915" s="407"/>
      <c r="S915" s="407"/>
      <c r="T915" s="407"/>
      <c r="U915" s="407"/>
      <c r="V915" s="407"/>
      <c r="W915" s="407"/>
      <c r="X915" s="407"/>
      <c r="Y915" s="407"/>
      <c r="Z915" s="407"/>
      <c r="AA915" s="407"/>
    </row>
    <row r="916" spans="1:27" ht="15" customHeight="1">
      <c r="A916" s="459"/>
      <c r="B916" s="407"/>
      <c r="C916" s="407"/>
      <c r="D916" s="407"/>
      <c r="E916" s="407"/>
      <c r="F916" s="407"/>
      <c r="G916" s="407"/>
      <c r="H916" s="407"/>
      <c r="I916" s="407"/>
      <c r="J916" s="407"/>
      <c r="K916" s="407"/>
      <c r="L916" s="461"/>
      <c r="M916" s="407"/>
      <c r="N916" s="407"/>
      <c r="O916" s="407"/>
      <c r="P916" s="407"/>
      <c r="Q916" s="407"/>
      <c r="R916" s="407"/>
      <c r="S916" s="407"/>
      <c r="T916" s="407"/>
      <c r="U916" s="407"/>
      <c r="V916" s="407"/>
      <c r="W916" s="407"/>
      <c r="X916" s="407"/>
      <c r="Y916" s="407"/>
      <c r="Z916" s="407"/>
      <c r="AA916" s="407"/>
    </row>
    <row r="917" spans="1:27" ht="15" customHeight="1">
      <c r="A917" s="459"/>
      <c r="B917" s="407"/>
      <c r="C917" s="407"/>
      <c r="D917" s="407"/>
      <c r="E917" s="407"/>
      <c r="F917" s="407"/>
      <c r="G917" s="407"/>
      <c r="H917" s="407"/>
      <c r="I917" s="407"/>
      <c r="J917" s="407"/>
      <c r="K917" s="407"/>
      <c r="L917" s="461"/>
      <c r="M917" s="407"/>
      <c r="N917" s="407"/>
      <c r="O917" s="407"/>
      <c r="P917" s="407"/>
      <c r="Q917" s="407"/>
      <c r="R917" s="407"/>
      <c r="S917" s="407"/>
      <c r="T917" s="407"/>
      <c r="U917" s="407"/>
      <c r="V917" s="407"/>
      <c r="W917" s="407"/>
      <c r="X917" s="407"/>
      <c r="Y917" s="407"/>
      <c r="Z917" s="407"/>
      <c r="AA917" s="407"/>
    </row>
    <row r="918" spans="1:27" ht="15" customHeight="1">
      <c r="A918" s="459"/>
      <c r="B918" s="407"/>
      <c r="C918" s="407"/>
      <c r="D918" s="407"/>
      <c r="E918" s="407"/>
      <c r="F918" s="407"/>
      <c r="G918" s="407"/>
      <c r="H918" s="407"/>
      <c r="I918" s="407"/>
      <c r="J918" s="407"/>
      <c r="K918" s="407"/>
      <c r="L918" s="461"/>
      <c r="M918" s="407"/>
      <c r="N918" s="407"/>
      <c r="O918" s="407"/>
      <c r="P918" s="407"/>
      <c r="Q918" s="407"/>
      <c r="R918" s="407"/>
      <c r="S918" s="407"/>
      <c r="T918" s="407"/>
      <c r="U918" s="407"/>
      <c r="V918" s="407"/>
      <c r="W918" s="407"/>
      <c r="X918" s="407"/>
      <c r="Y918" s="407"/>
      <c r="Z918" s="407"/>
      <c r="AA918" s="407"/>
    </row>
    <row r="919" spans="1:27" ht="15" customHeight="1">
      <c r="A919" s="459"/>
      <c r="B919" s="407"/>
      <c r="C919" s="407"/>
      <c r="D919" s="407"/>
      <c r="E919" s="407"/>
      <c r="F919" s="407"/>
      <c r="G919" s="407"/>
      <c r="H919" s="407"/>
      <c r="I919" s="407"/>
      <c r="J919" s="407"/>
      <c r="K919" s="407"/>
      <c r="L919" s="461"/>
      <c r="M919" s="407"/>
      <c r="N919" s="407"/>
      <c r="O919" s="407"/>
      <c r="P919" s="407"/>
      <c r="Q919" s="407"/>
      <c r="R919" s="407"/>
      <c r="S919" s="407"/>
      <c r="T919" s="407"/>
      <c r="U919" s="407"/>
      <c r="V919" s="407"/>
      <c r="W919" s="407"/>
      <c r="X919" s="407"/>
      <c r="Y919" s="407"/>
      <c r="Z919" s="407"/>
      <c r="AA919" s="407"/>
    </row>
    <row r="920" spans="1:27" ht="15" customHeight="1">
      <c r="A920" s="459"/>
      <c r="B920" s="407"/>
      <c r="C920" s="407"/>
      <c r="D920" s="407"/>
      <c r="E920" s="407"/>
      <c r="F920" s="407"/>
      <c r="G920" s="407"/>
      <c r="H920" s="407"/>
      <c r="I920" s="407"/>
      <c r="J920" s="407"/>
      <c r="K920" s="407"/>
      <c r="L920" s="461"/>
      <c r="M920" s="407"/>
      <c r="N920" s="407"/>
      <c r="O920" s="407"/>
      <c r="P920" s="407"/>
      <c r="Q920" s="407"/>
      <c r="R920" s="407"/>
      <c r="S920" s="407"/>
      <c r="T920" s="407"/>
      <c r="U920" s="407"/>
      <c r="V920" s="407"/>
      <c r="W920" s="407"/>
      <c r="X920" s="407"/>
      <c r="Y920" s="407"/>
      <c r="Z920" s="407"/>
      <c r="AA920" s="407"/>
    </row>
    <row r="921" spans="1:27" ht="15" customHeight="1">
      <c r="A921" s="459"/>
      <c r="B921" s="407"/>
      <c r="C921" s="407"/>
      <c r="D921" s="407"/>
      <c r="E921" s="407"/>
      <c r="F921" s="407"/>
      <c r="G921" s="407"/>
      <c r="H921" s="407"/>
      <c r="I921" s="407"/>
      <c r="J921" s="407"/>
      <c r="K921" s="407"/>
      <c r="L921" s="461"/>
      <c r="M921" s="407"/>
      <c r="N921" s="407"/>
      <c r="O921" s="407"/>
      <c r="P921" s="407"/>
      <c r="Q921" s="407"/>
      <c r="R921" s="407"/>
      <c r="S921" s="407"/>
      <c r="T921" s="407"/>
      <c r="U921" s="407"/>
      <c r="V921" s="407"/>
      <c r="W921" s="407"/>
      <c r="X921" s="407"/>
      <c r="Y921" s="407"/>
      <c r="Z921" s="407"/>
      <c r="AA921" s="407"/>
    </row>
    <row r="922" spans="1:27" ht="15" customHeight="1">
      <c r="A922" s="459"/>
      <c r="B922" s="407"/>
      <c r="C922" s="407"/>
      <c r="D922" s="407"/>
      <c r="E922" s="407"/>
      <c r="F922" s="407"/>
      <c r="G922" s="407"/>
      <c r="H922" s="407"/>
      <c r="I922" s="407"/>
      <c r="J922" s="407"/>
      <c r="K922" s="407"/>
      <c r="L922" s="461"/>
      <c r="M922" s="407"/>
      <c r="N922" s="407"/>
      <c r="O922" s="407"/>
      <c r="P922" s="407"/>
      <c r="Q922" s="407"/>
      <c r="R922" s="407"/>
      <c r="S922" s="407"/>
      <c r="T922" s="407"/>
      <c r="U922" s="407"/>
      <c r="V922" s="407"/>
      <c r="W922" s="407"/>
      <c r="X922" s="407"/>
      <c r="Y922" s="407"/>
      <c r="Z922" s="407"/>
      <c r="AA922" s="407"/>
    </row>
    <row r="923" spans="1:27" ht="15" customHeight="1">
      <c r="A923" s="459"/>
      <c r="B923" s="407"/>
      <c r="C923" s="407"/>
      <c r="D923" s="407"/>
      <c r="E923" s="407"/>
      <c r="F923" s="407"/>
      <c r="G923" s="407"/>
      <c r="H923" s="407"/>
      <c r="I923" s="407"/>
      <c r="J923" s="407"/>
      <c r="K923" s="407"/>
      <c r="L923" s="461"/>
      <c r="M923" s="407"/>
      <c r="N923" s="407"/>
      <c r="O923" s="407"/>
      <c r="P923" s="407"/>
      <c r="Q923" s="407"/>
      <c r="R923" s="407"/>
      <c r="S923" s="407"/>
      <c r="T923" s="407"/>
      <c r="U923" s="407"/>
      <c r="V923" s="407"/>
      <c r="W923" s="407"/>
      <c r="X923" s="407"/>
      <c r="Y923" s="407"/>
      <c r="Z923" s="407"/>
      <c r="AA923" s="407"/>
    </row>
    <row r="924" spans="1:27" ht="15" customHeight="1">
      <c r="A924" s="459"/>
      <c r="B924" s="407"/>
      <c r="C924" s="407"/>
      <c r="D924" s="407"/>
      <c r="E924" s="407"/>
      <c r="F924" s="407"/>
      <c r="G924" s="407"/>
      <c r="H924" s="407"/>
      <c r="I924" s="407"/>
      <c r="J924" s="407"/>
      <c r="K924" s="407"/>
      <c r="L924" s="461"/>
      <c r="M924" s="407"/>
      <c r="N924" s="407"/>
      <c r="O924" s="407"/>
      <c r="P924" s="407"/>
      <c r="Q924" s="407"/>
      <c r="R924" s="407"/>
      <c r="S924" s="407"/>
      <c r="T924" s="407"/>
      <c r="U924" s="407"/>
      <c r="V924" s="407"/>
      <c r="W924" s="407"/>
      <c r="X924" s="407"/>
      <c r="Y924" s="407"/>
      <c r="Z924" s="407"/>
      <c r="AA924" s="407"/>
    </row>
    <row r="925" spans="1:27" ht="15" customHeight="1">
      <c r="A925" s="459"/>
      <c r="B925" s="407"/>
      <c r="C925" s="407"/>
      <c r="D925" s="407"/>
      <c r="E925" s="407"/>
      <c r="F925" s="407"/>
      <c r="G925" s="407"/>
      <c r="H925" s="407"/>
      <c r="I925" s="407"/>
      <c r="J925" s="407"/>
      <c r="K925" s="407"/>
      <c r="L925" s="461"/>
      <c r="M925" s="407"/>
      <c r="N925" s="407"/>
      <c r="O925" s="407"/>
      <c r="P925" s="407"/>
      <c r="Q925" s="407"/>
      <c r="R925" s="407"/>
      <c r="S925" s="407"/>
      <c r="T925" s="407"/>
      <c r="U925" s="407"/>
      <c r="V925" s="407"/>
      <c r="W925" s="407"/>
      <c r="X925" s="407"/>
      <c r="Y925" s="407"/>
      <c r="Z925" s="407"/>
      <c r="AA925" s="407"/>
    </row>
    <row r="926" spans="1:27" ht="15" customHeight="1">
      <c r="A926" s="459"/>
      <c r="B926" s="407"/>
      <c r="C926" s="407"/>
      <c r="D926" s="407"/>
      <c r="E926" s="407"/>
      <c r="F926" s="407"/>
      <c r="G926" s="407"/>
      <c r="H926" s="407"/>
      <c r="I926" s="407"/>
      <c r="J926" s="407"/>
      <c r="K926" s="407"/>
      <c r="L926" s="461"/>
      <c r="M926" s="407"/>
      <c r="N926" s="407"/>
      <c r="O926" s="407"/>
      <c r="P926" s="407"/>
      <c r="Q926" s="407"/>
      <c r="R926" s="407"/>
      <c r="S926" s="407"/>
      <c r="T926" s="407"/>
      <c r="U926" s="407"/>
      <c r="V926" s="407"/>
      <c r="W926" s="407"/>
      <c r="X926" s="407"/>
      <c r="Y926" s="407"/>
      <c r="Z926" s="407"/>
      <c r="AA926" s="407"/>
    </row>
    <row r="927" spans="1:27" ht="15" customHeight="1">
      <c r="A927" s="459"/>
      <c r="B927" s="407"/>
      <c r="C927" s="407"/>
      <c r="D927" s="407"/>
      <c r="E927" s="407"/>
      <c r="F927" s="407"/>
      <c r="G927" s="407"/>
      <c r="H927" s="407"/>
      <c r="I927" s="407"/>
      <c r="J927" s="407"/>
      <c r="K927" s="407"/>
      <c r="L927" s="461"/>
      <c r="M927" s="407"/>
      <c r="N927" s="407"/>
      <c r="O927" s="407"/>
      <c r="P927" s="407"/>
      <c r="Q927" s="407"/>
      <c r="R927" s="407"/>
      <c r="S927" s="407"/>
      <c r="T927" s="407"/>
      <c r="U927" s="407"/>
      <c r="V927" s="407"/>
      <c r="W927" s="407"/>
      <c r="X927" s="407"/>
      <c r="Y927" s="407"/>
      <c r="Z927" s="407"/>
      <c r="AA927" s="407"/>
    </row>
    <row r="928" spans="1:27" ht="15" customHeight="1">
      <c r="A928" s="459"/>
      <c r="B928" s="407"/>
      <c r="C928" s="407"/>
      <c r="D928" s="407"/>
      <c r="E928" s="407"/>
      <c r="F928" s="407"/>
      <c r="G928" s="407"/>
      <c r="H928" s="407"/>
      <c r="I928" s="407"/>
      <c r="J928" s="407"/>
      <c r="K928" s="407"/>
      <c r="L928" s="461"/>
      <c r="M928" s="407"/>
      <c r="N928" s="407"/>
      <c r="O928" s="407"/>
      <c r="P928" s="407"/>
      <c r="Q928" s="407"/>
      <c r="R928" s="407"/>
      <c r="S928" s="407"/>
      <c r="T928" s="407"/>
      <c r="U928" s="407"/>
      <c r="V928" s="407"/>
      <c r="W928" s="407"/>
      <c r="X928" s="407"/>
      <c r="Y928" s="407"/>
      <c r="Z928" s="407"/>
      <c r="AA928" s="407"/>
    </row>
    <row r="929" spans="1:27" ht="15" customHeight="1">
      <c r="A929" s="459"/>
      <c r="B929" s="407"/>
      <c r="C929" s="407"/>
      <c r="D929" s="407"/>
      <c r="E929" s="407"/>
      <c r="F929" s="407"/>
      <c r="G929" s="407"/>
      <c r="H929" s="407"/>
      <c r="I929" s="407"/>
      <c r="J929" s="407"/>
      <c r="K929" s="407"/>
      <c r="L929" s="461"/>
      <c r="M929" s="407"/>
      <c r="N929" s="407"/>
      <c r="O929" s="407"/>
      <c r="P929" s="407"/>
      <c r="Q929" s="407"/>
      <c r="R929" s="407"/>
      <c r="S929" s="407"/>
      <c r="T929" s="407"/>
      <c r="U929" s="407"/>
      <c r="V929" s="407"/>
      <c r="W929" s="407"/>
      <c r="X929" s="407"/>
      <c r="Y929" s="407"/>
      <c r="Z929" s="407"/>
      <c r="AA929" s="407"/>
    </row>
    <row r="930" spans="1:27" ht="15" customHeight="1">
      <c r="A930" s="459"/>
      <c r="B930" s="407"/>
      <c r="C930" s="407"/>
      <c r="D930" s="407"/>
      <c r="E930" s="407"/>
      <c r="F930" s="407"/>
      <c r="G930" s="407"/>
      <c r="H930" s="407"/>
      <c r="I930" s="407"/>
      <c r="J930" s="407"/>
      <c r="K930" s="407"/>
      <c r="L930" s="461"/>
      <c r="M930" s="407"/>
      <c r="N930" s="407"/>
      <c r="O930" s="407"/>
      <c r="P930" s="407"/>
      <c r="Q930" s="407"/>
      <c r="R930" s="407"/>
      <c r="S930" s="407"/>
      <c r="T930" s="407"/>
      <c r="U930" s="407"/>
      <c r="V930" s="407"/>
      <c r="W930" s="407"/>
      <c r="X930" s="407"/>
      <c r="Y930" s="407"/>
      <c r="Z930" s="407"/>
      <c r="AA930" s="407"/>
    </row>
    <row r="931" spans="1:27" ht="15" customHeight="1">
      <c r="A931" s="459"/>
      <c r="B931" s="407"/>
      <c r="C931" s="407"/>
      <c r="D931" s="407"/>
      <c r="E931" s="407"/>
      <c r="F931" s="407"/>
      <c r="G931" s="407"/>
      <c r="H931" s="407"/>
      <c r="I931" s="407"/>
      <c r="J931" s="407"/>
      <c r="K931" s="407"/>
      <c r="L931" s="461"/>
      <c r="M931" s="407"/>
      <c r="N931" s="407"/>
      <c r="O931" s="407"/>
      <c r="P931" s="407"/>
      <c r="Q931" s="407"/>
      <c r="R931" s="407"/>
      <c r="S931" s="407"/>
      <c r="T931" s="407"/>
      <c r="U931" s="407"/>
      <c r="V931" s="407"/>
      <c r="W931" s="407"/>
      <c r="X931" s="407"/>
      <c r="Y931" s="407"/>
      <c r="Z931" s="407"/>
      <c r="AA931" s="407"/>
    </row>
    <row r="932" spans="1:27" ht="15" customHeight="1">
      <c r="A932" s="459"/>
      <c r="B932" s="407"/>
      <c r="C932" s="407"/>
      <c r="D932" s="407"/>
      <c r="E932" s="407"/>
      <c r="F932" s="407"/>
      <c r="G932" s="407"/>
      <c r="H932" s="407"/>
      <c r="I932" s="407"/>
      <c r="J932" s="407"/>
      <c r="K932" s="407"/>
      <c r="L932" s="461"/>
      <c r="M932" s="407"/>
      <c r="N932" s="407"/>
      <c r="O932" s="407"/>
      <c r="P932" s="407"/>
      <c r="Q932" s="407"/>
      <c r="R932" s="407"/>
      <c r="S932" s="407"/>
      <c r="T932" s="407"/>
      <c r="U932" s="407"/>
      <c r="V932" s="407"/>
      <c r="W932" s="407"/>
      <c r="X932" s="407"/>
      <c r="Y932" s="407"/>
      <c r="Z932" s="407"/>
      <c r="AA932" s="407"/>
    </row>
    <row r="933" spans="1:27" ht="15" customHeight="1">
      <c r="A933" s="459"/>
      <c r="B933" s="407"/>
      <c r="C933" s="407"/>
      <c r="D933" s="407"/>
      <c r="E933" s="407"/>
      <c r="F933" s="407"/>
      <c r="G933" s="407"/>
      <c r="H933" s="407"/>
      <c r="I933" s="407"/>
      <c r="J933" s="407"/>
      <c r="K933" s="407"/>
      <c r="L933" s="461"/>
      <c r="M933" s="407"/>
      <c r="N933" s="407"/>
      <c r="O933" s="407"/>
      <c r="P933" s="407"/>
      <c r="Q933" s="407"/>
      <c r="R933" s="407"/>
      <c r="S933" s="407"/>
      <c r="T933" s="407"/>
      <c r="U933" s="407"/>
      <c r="V933" s="407"/>
      <c r="W933" s="407"/>
      <c r="X933" s="407"/>
      <c r="Y933" s="407"/>
      <c r="Z933" s="407"/>
      <c r="AA933" s="407"/>
    </row>
    <row r="934" spans="1:27" ht="15" customHeight="1">
      <c r="A934" s="459"/>
      <c r="B934" s="407"/>
      <c r="C934" s="407"/>
      <c r="D934" s="407"/>
      <c r="E934" s="407"/>
      <c r="F934" s="407"/>
      <c r="G934" s="407"/>
      <c r="H934" s="407"/>
      <c r="I934" s="407"/>
      <c r="J934" s="407"/>
      <c r="K934" s="407"/>
      <c r="L934" s="461"/>
      <c r="M934" s="407"/>
      <c r="N934" s="407"/>
      <c r="O934" s="407"/>
      <c r="P934" s="407"/>
      <c r="Q934" s="407"/>
      <c r="R934" s="407"/>
      <c r="S934" s="407"/>
      <c r="T934" s="407"/>
      <c r="U934" s="407"/>
      <c r="V934" s="407"/>
      <c r="W934" s="407"/>
      <c r="X934" s="407"/>
      <c r="Y934" s="407"/>
      <c r="Z934" s="407"/>
      <c r="AA934" s="407"/>
    </row>
    <row r="935" spans="1:27" ht="15" customHeight="1">
      <c r="A935" s="459"/>
      <c r="B935" s="407"/>
      <c r="C935" s="407"/>
      <c r="D935" s="407"/>
      <c r="E935" s="407"/>
      <c r="F935" s="407"/>
      <c r="G935" s="407"/>
      <c r="H935" s="407"/>
      <c r="I935" s="407"/>
      <c r="J935" s="407"/>
      <c r="K935" s="407"/>
      <c r="L935" s="461"/>
      <c r="M935" s="407"/>
      <c r="N935" s="407"/>
      <c r="O935" s="407"/>
      <c r="P935" s="407"/>
      <c r="Q935" s="407"/>
      <c r="R935" s="407"/>
      <c r="S935" s="407"/>
      <c r="T935" s="407"/>
      <c r="U935" s="407"/>
      <c r="V935" s="407"/>
      <c r="W935" s="407"/>
      <c r="X935" s="407"/>
      <c r="Y935" s="407"/>
      <c r="Z935" s="407"/>
      <c r="AA935" s="407"/>
    </row>
    <row r="936" spans="1:27" ht="15" customHeight="1">
      <c r="A936" s="459"/>
      <c r="B936" s="407"/>
      <c r="C936" s="407"/>
      <c r="D936" s="407"/>
      <c r="E936" s="407"/>
      <c r="F936" s="407"/>
      <c r="G936" s="407"/>
      <c r="H936" s="407"/>
      <c r="I936" s="407"/>
      <c r="J936" s="407"/>
      <c r="K936" s="407"/>
      <c r="L936" s="461"/>
      <c r="M936" s="407"/>
      <c r="N936" s="407"/>
      <c r="O936" s="407"/>
      <c r="P936" s="407"/>
      <c r="Q936" s="407"/>
      <c r="R936" s="407"/>
      <c r="S936" s="407"/>
      <c r="T936" s="407"/>
      <c r="U936" s="407"/>
      <c r="V936" s="407"/>
      <c r="W936" s="407"/>
      <c r="X936" s="407"/>
      <c r="Y936" s="407"/>
      <c r="Z936" s="407"/>
      <c r="AA936" s="407"/>
    </row>
    <row r="937" spans="1:27" ht="15" customHeight="1">
      <c r="A937" s="459"/>
      <c r="B937" s="407"/>
      <c r="C937" s="407"/>
      <c r="D937" s="407"/>
      <c r="E937" s="407"/>
      <c r="F937" s="407"/>
      <c r="G937" s="407"/>
      <c r="H937" s="407"/>
      <c r="I937" s="407"/>
      <c r="J937" s="407"/>
      <c r="K937" s="407"/>
      <c r="L937" s="461"/>
      <c r="M937" s="407"/>
      <c r="N937" s="407"/>
      <c r="O937" s="407"/>
      <c r="P937" s="407"/>
      <c r="Q937" s="407"/>
      <c r="R937" s="407"/>
      <c r="S937" s="407"/>
      <c r="T937" s="407"/>
      <c r="U937" s="407"/>
      <c r="V937" s="407"/>
      <c r="W937" s="407"/>
      <c r="X937" s="407"/>
      <c r="Y937" s="407"/>
      <c r="Z937" s="407"/>
      <c r="AA937" s="407"/>
    </row>
    <row r="938" spans="1:27" ht="15" customHeight="1">
      <c r="A938" s="459"/>
      <c r="B938" s="407"/>
      <c r="C938" s="407"/>
      <c r="D938" s="407"/>
      <c r="E938" s="407"/>
      <c r="F938" s="407"/>
      <c r="G938" s="407"/>
      <c r="H938" s="407"/>
      <c r="I938" s="407"/>
      <c r="J938" s="407"/>
      <c r="K938" s="407"/>
      <c r="L938" s="461"/>
      <c r="M938" s="407"/>
      <c r="N938" s="407"/>
      <c r="O938" s="407"/>
      <c r="P938" s="407"/>
      <c r="Q938" s="407"/>
      <c r="R938" s="407"/>
      <c r="S938" s="407"/>
      <c r="T938" s="407"/>
      <c r="U938" s="407"/>
      <c r="V938" s="407"/>
      <c r="W938" s="407"/>
      <c r="X938" s="407"/>
      <c r="Y938" s="407"/>
      <c r="Z938" s="407"/>
      <c r="AA938" s="407"/>
    </row>
    <row r="939" spans="1:27" ht="15" customHeight="1">
      <c r="A939" s="459"/>
      <c r="B939" s="407"/>
      <c r="C939" s="407"/>
      <c r="D939" s="407"/>
      <c r="E939" s="407"/>
      <c r="F939" s="407"/>
      <c r="G939" s="407"/>
      <c r="H939" s="407"/>
      <c r="I939" s="407"/>
      <c r="J939" s="407"/>
      <c r="K939" s="407"/>
      <c r="L939" s="461"/>
      <c r="M939" s="407"/>
      <c r="N939" s="407"/>
      <c r="O939" s="407"/>
      <c r="P939" s="407"/>
      <c r="Q939" s="407"/>
      <c r="R939" s="407"/>
      <c r="S939" s="407"/>
      <c r="T939" s="407"/>
      <c r="U939" s="407"/>
      <c r="V939" s="407"/>
      <c r="W939" s="407"/>
      <c r="X939" s="407"/>
      <c r="Y939" s="407"/>
      <c r="Z939" s="407"/>
      <c r="AA939" s="407"/>
    </row>
    <row r="940" spans="1:27" ht="15" customHeight="1">
      <c r="A940" s="459"/>
      <c r="B940" s="407"/>
      <c r="C940" s="407"/>
      <c r="D940" s="407"/>
      <c r="E940" s="407"/>
      <c r="F940" s="407"/>
      <c r="G940" s="407"/>
      <c r="H940" s="407"/>
      <c r="I940" s="407"/>
      <c r="J940" s="407"/>
      <c r="K940" s="407"/>
      <c r="L940" s="461"/>
      <c r="M940" s="407"/>
      <c r="N940" s="407"/>
      <c r="O940" s="407"/>
      <c r="P940" s="407"/>
      <c r="Q940" s="407"/>
      <c r="R940" s="407"/>
      <c r="S940" s="407"/>
      <c r="T940" s="407"/>
      <c r="U940" s="407"/>
      <c r="V940" s="407"/>
      <c r="W940" s="407"/>
      <c r="X940" s="407"/>
      <c r="Y940" s="407"/>
      <c r="Z940" s="407"/>
      <c r="AA940" s="407"/>
    </row>
    <row r="941" spans="1:27" ht="15" customHeight="1">
      <c r="A941" s="459"/>
      <c r="B941" s="407"/>
      <c r="C941" s="407"/>
      <c r="D941" s="407"/>
      <c r="E941" s="407"/>
      <c r="F941" s="407"/>
      <c r="G941" s="407"/>
      <c r="H941" s="407"/>
      <c r="I941" s="407"/>
      <c r="J941" s="407"/>
      <c r="K941" s="407"/>
      <c r="L941" s="461"/>
      <c r="M941" s="407"/>
      <c r="N941" s="407"/>
      <c r="O941" s="407"/>
      <c r="P941" s="407"/>
      <c r="Q941" s="407"/>
      <c r="R941" s="407"/>
      <c r="S941" s="407"/>
      <c r="T941" s="407"/>
      <c r="U941" s="407"/>
      <c r="V941" s="407"/>
      <c r="W941" s="407"/>
      <c r="X941" s="407"/>
      <c r="Y941" s="407"/>
      <c r="Z941" s="407"/>
      <c r="AA941" s="407"/>
    </row>
    <row r="942" spans="1:27" ht="15" customHeight="1">
      <c r="A942" s="459"/>
      <c r="B942" s="407"/>
      <c r="C942" s="407"/>
      <c r="D942" s="407"/>
      <c r="E942" s="407"/>
      <c r="F942" s="407"/>
      <c r="G942" s="407"/>
      <c r="H942" s="407"/>
      <c r="I942" s="407"/>
      <c r="J942" s="407"/>
      <c r="K942" s="407"/>
      <c r="L942" s="461"/>
      <c r="M942" s="407"/>
      <c r="N942" s="407"/>
      <c r="O942" s="407"/>
      <c r="P942" s="407"/>
      <c r="Q942" s="407"/>
      <c r="R942" s="407"/>
      <c r="S942" s="407"/>
      <c r="T942" s="407"/>
      <c r="U942" s="407"/>
      <c r="V942" s="407"/>
      <c r="W942" s="407"/>
      <c r="X942" s="407"/>
      <c r="Y942" s="407"/>
      <c r="Z942" s="407"/>
      <c r="AA942" s="407"/>
    </row>
    <row r="943" spans="1:27" ht="15" customHeight="1">
      <c r="A943" s="459"/>
      <c r="B943" s="407"/>
      <c r="C943" s="407"/>
      <c r="D943" s="407"/>
      <c r="E943" s="407"/>
      <c r="F943" s="407"/>
      <c r="G943" s="407"/>
      <c r="H943" s="407"/>
      <c r="I943" s="407"/>
      <c r="J943" s="407"/>
      <c r="K943" s="407"/>
      <c r="L943" s="461"/>
      <c r="M943" s="407"/>
      <c r="N943" s="407"/>
      <c r="O943" s="407"/>
      <c r="P943" s="407"/>
      <c r="Q943" s="407"/>
      <c r="R943" s="407"/>
      <c r="S943" s="407"/>
      <c r="T943" s="407"/>
      <c r="U943" s="407"/>
      <c r="V943" s="407"/>
      <c r="W943" s="407"/>
      <c r="X943" s="407"/>
      <c r="Y943" s="407"/>
      <c r="Z943" s="407"/>
      <c r="AA943" s="407"/>
    </row>
    <row r="944" spans="1:27" ht="15" customHeight="1">
      <c r="A944" s="459"/>
      <c r="B944" s="407"/>
      <c r="C944" s="407"/>
      <c r="D944" s="407"/>
      <c r="E944" s="407"/>
      <c r="F944" s="407"/>
      <c r="G944" s="407"/>
      <c r="H944" s="407"/>
      <c r="I944" s="407"/>
      <c r="J944" s="407"/>
      <c r="K944" s="407"/>
      <c r="L944" s="461"/>
      <c r="M944" s="407"/>
      <c r="N944" s="407"/>
      <c r="O944" s="407"/>
      <c r="P944" s="407"/>
      <c r="Q944" s="407"/>
      <c r="R944" s="407"/>
      <c r="S944" s="407"/>
      <c r="T944" s="407"/>
      <c r="U944" s="407"/>
      <c r="V944" s="407"/>
      <c r="W944" s="407"/>
      <c r="X944" s="407"/>
      <c r="Y944" s="407"/>
      <c r="Z944" s="407"/>
      <c r="AA944" s="407"/>
    </row>
    <row r="945" spans="1:27" ht="15" customHeight="1">
      <c r="A945" s="459"/>
      <c r="B945" s="407"/>
      <c r="C945" s="407"/>
      <c r="D945" s="407"/>
      <c r="E945" s="407"/>
      <c r="F945" s="407"/>
      <c r="G945" s="407"/>
      <c r="H945" s="407"/>
      <c r="I945" s="407"/>
      <c r="J945" s="407"/>
      <c r="K945" s="407"/>
      <c r="L945" s="461"/>
      <c r="M945" s="407"/>
      <c r="N945" s="407"/>
      <c r="O945" s="407"/>
      <c r="P945" s="407"/>
      <c r="Q945" s="407"/>
      <c r="R945" s="407"/>
      <c r="S945" s="407"/>
      <c r="T945" s="407"/>
      <c r="U945" s="407"/>
      <c r="V945" s="407"/>
      <c r="W945" s="407"/>
      <c r="X945" s="407"/>
      <c r="Y945" s="407"/>
      <c r="Z945" s="407"/>
      <c r="AA945" s="407"/>
    </row>
    <row r="946" spans="1:27" ht="15" customHeight="1">
      <c r="A946" s="459"/>
      <c r="B946" s="407"/>
      <c r="C946" s="407"/>
      <c r="D946" s="407"/>
      <c r="E946" s="407"/>
      <c r="F946" s="407"/>
      <c r="G946" s="407"/>
      <c r="H946" s="407"/>
      <c r="I946" s="407"/>
      <c r="J946" s="407"/>
      <c r="K946" s="407"/>
      <c r="L946" s="461"/>
      <c r="M946" s="407"/>
      <c r="N946" s="407"/>
      <c r="O946" s="407"/>
      <c r="P946" s="407"/>
      <c r="Q946" s="407"/>
      <c r="R946" s="407"/>
      <c r="S946" s="407"/>
      <c r="T946" s="407"/>
      <c r="U946" s="407"/>
      <c r="V946" s="407"/>
      <c r="W946" s="407"/>
      <c r="X946" s="407"/>
      <c r="Y946" s="407"/>
      <c r="Z946" s="407"/>
      <c r="AA946" s="407"/>
    </row>
    <row r="947" spans="1:27" ht="15" customHeight="1">
      <c r="A947" s="459"/>
      <c r="B947" s="407"/>
      <c r="C947" s="407"/>
      <c r="D947" s="407"/>
      <c r="E947" s="407"/>
      <c r="F947" s="407"/>
      <c r="G947" s="407"/>
      <c r="H947" s="407"/>
      <c r="I947" s="407"/>
      <c r="J947" s="407"/>
      <c r="K947" s="407"/>
      <c r="L947" s="461"/>
      <c r="M947" s="407"/>
      <c r="N947" s="407"/>
      <c r="O947" s="407"/>
      <c r="P947" s="407"/>
      <c r="Q947" s="407"/>
      <c r="R947" s="407"/>
      <c r="S947" s="407"/>
      <c r="T947" s="407"/>
      <c r="U947" s="407"/>
      <c r="V947" s="407"/>
      <c r="W947" s="407"/>
      <c r="X947" s="407"/>
      <c r="Y947" s="407"/>
      <c r="Z947" s="407"/>
      <c r="AA947" s="407"/>
    </row>
    <row r="948" spans="1:27" ht="15" customHeight="1">
      <c r="A948" s="459"/>
      <c r="B948" s="407"/>
      <c r="C948" s="407"/>
      <c r="D948" s="407"/>
      <c r="E948" s="407"/>
      <c r="F948" s="407"/>
      <c r="G948" s="407"/>
      <c r="H948" s="407"/>
      <c r="I948" s="407"/>
      <c r="J948" s="407"/>
      <c r="K948" s="407"/>
      <c r="L948" s="461"/>
      <c r="M948" s="407"/>
      <c r="N948" s="407"/>
      <c r="O948" s="407"/>
      <c r="P948" s="407"/>
      <c r="Q948" s="407"/>
      <c r="R948" s="407"/>
      <c r="S948" s="407"/>
      <c r="T948" s="407"/>
      <c r="U948" s="407"/>
      <c r="V948" s="407"/>
      <c r="W948" s="407"/>
      <c r="X948" s="407"/>
      <c r="Y948" s="407"/>
      <c r="Z948" s="407"/>
      <c r="AA948" s="407"/>
    </row>
    <row r="949" spans="1:27" ht="15" customHeight="1">
      <c r="A949" s="459"/>
      <c r="B949" s="407"/>
      <c r="C949" s="407"/>
      <c r="D949" s="407"/>
      <c r="E949" s="407"/>
      <c r="F949" s="407"/>
      <c r="G949" s="407"/>
      <c r="H949" s="407"/>
      <c r="I949" s="407"/>
      <c r="J949" s="407"/>
      <c r="K949" s="407"/>
      <c r="L949" s="461"/>
      <c r="M949" s="407"/>
      <c r="N949" s="407"/>
      <c r="O949" s="407"/>
      <c r="P949" s="407"/>
      <c r="Q949" s="407"/>
      <c r="R949" s="407"/>
      <c r="S949" s="407"/>
      <c r="T949" s="407"/>
      <c r="U949" s="407"/>
      <c r="V949" s="407"/>
      <c r="W949" s="407"/>
      <c r="X949" s="407"/>
      <c r="Y949" s="407"/>
      <c r="Z949" s="407"/>
      <c r="AA949" s="407"/>
    </row>
    <row r="950" spans="1:27" ht="15" customHeight="1">
      <c r="A950" s="459"/>
      <c r="B950" s="407"/>
      <c r="C950" s="407"/>
      <c r="D950" s="407"/>
      <c r="E950" s="407"/>
      <c r="F950" s="407"/>
      <c r="G950" s="407"/>
      <c r="H950" s="407"/>
      <c r="I950" s="407"/>
      <c r="J950" s="407"/>
      <c r="K950" s="407"/>
      <c r="L950" s="461"/>
      <c r="M950" s="407"/>
      <c r="N950" s="407"/>
      <c r="O950" s="407"/>
      <c r="P950" s="407"/>
      <c r="Q950" s="407"/>
      <c r="R950" s="407"/>
      <c r="S950" s="407"/>
      <c r="T950" s="407"/>
      <c r="U950" s="407"/>
      <c r="V950" s="407"/>
      <c r="W950" s="407"/>
      <c r="X950" s="407"/>
      <c r="Y950" s="407"/>
      <c r="Z950" s="407"/>
      <c r="AA950" s="407"/>
    </row>
    <row r="951" spans="1:27" ht="15" customHeight="1">
      <c r="A951" s="459"/>
      <c r="B951" s="407"/>
      <c r="C951" s="407"/>
      <c r="D951" s="407"/>
      <c r="E951" s="407"/>
      <c r="F951" s="407"/>
      <c r="G951" s="407"/>
      <c r="H951" s="407"/>
      <c r="I951" s="407"/>
      <c r="J951" s="407"/>
      <c r="K951" s="407"/>
      <c r="L951" s="461"/>
      <c r="M951" s="407"/>
      <c r="N951" s="407"/>
      <c r="O951" s="407"/>
      <c r="P951" s="407"/>
      <c r="Q951" s="407"/>
      <c r="R951" s="407"/>
      <c r="S951" s="407"/>
      <c r="T951" s="407"/>
      <c r="U951" s="407"/>
      <c r="V951" s="407"/>
      <c r="W951" s="407"/>
      <c r="X951" s="407"/>
      <c r="Y951" s="407"/>
      <c r="Z951" s="407"/>
      <c r="AA951" s="407"/>
    </row>
    <row r="952" spans="1:27" ht="15" customHeight="1">
      <c r="A952" s="459"/>
      <c r="B952" s="407"/>
      <c r="C952" s="407"/>
      <c r="D952" s="407"/>
      <c r="E952" s="407"/>
      <c r="F952" s="407"/>
      <c r="G952" s="407"/>
      <c r="H952" s="407"/>
      <c r="I952" s="407"/>
      <c r="J952" s="407"/>
      <c r="K952" s="407"/>
      <c r="L952" s="461"/>
      <c r="M952" s="407"/>
      <c r="N952" s="407"/>
      <c r="O952" s="407"/>
      <c r="P952" s="407"/>
      <c r="Q952" s="407"/>
      <c r="R952" s="407"/>
      <c r="S952" s="407"/>
      <c r="T952" s="407"/>
      <c r="U952" s="407"/>
      <c r="V952" s="407"/>
      <c r="W952" s="407"/>
      <c r="X952" s="407"/>
      <c r="Y952" s="407"/>
      <c r="Z952" s="407"/>
      <c r="AA952" s="407"/>
    </row>
    <row r="953" spans="1:27" ht="15" customHeight="1">
      <c r="A953" s="459"/>
      <c r="B953" s="407"/>
      <c r="C953" s="407"/>
      <c r="D953" s="407"/>
      <c r="E953" s="407"/>
      <c r="F953" s="407"/>
      <c r="G953" s="407"/>
      <c r="H953" s="407"/>
      <c r="I953" s="407"/>
      <c r="J953" s="407"/>
      <c r="K953" s="407"/>
      <c r="L953" s="461"/>
      <c r="M953" s="407"/>
      <c r="N953" s="407"/>
      <c r="O953" s="407"/>
      <c r="P953" s="407"/>
      <c r="Q953" s="407"/>
      <c r="R953" s="407"/>
      <c r="S953" s="407"/>
      <c r="T953" s="407"/>
      <c r="U953" s="407"/>
      <c r="V953" s="407"/>
      <c r="W953" s="407"/>
      <c r="X953" s="407"/>
      <c r="Y953" s="407"/>
      <c r="Z953" s="407"/>
      <c r="AA953" s="407"/>
    </row>
    <row r="954" spans="1:27" ht="15" customHeight="1">
      <c r="A954" s="459"/>
      <c r="B954" s="407"/>
      <c r="C954" s="407"/>
      <c r="D954" s="407"/>
      <c r="E954" s="407"/>
      <c r="F954" s="407"/>
      <c r="G954" s="407"/>
      <c r="H954" s="407"/>
      <c r="I954" s="407"/>
      <c r="J954" s="407"/>
      <c r="K954" s="407"/>
      <c r="L954" s="461"/>
      <c r="M954" s="407"/>
      <c r="N954" s="407"/>
      <c r="O954" s="407"/>
      <c r="P954" s="407"/>
      <c r="Q954" s="407"/>
      <c r="R954" s="407"/>
      <c r="S954" s="407"/>
      <c r="T954" s="407"/>
      <c r="U954" s="407"/>
      <c r="V954" s="407"/>
      <c r="W954" s="407"/>
      <c r="X954" s="407"/>
      <c r="Y954" s="407"/>
      <c r="Z954" s="407"/>
      <c r="AA954" s="407"/>
    </row>
    <row r="955" spans="1:27" ht="15" customHeight="1">
      <c r="A955" s="459"/>
      <c r="B955" s="407"/>
      <c r="C955" s="407"/>
      <c r="D955" s="407"/>
      <c r="E955" s="407"/>
      <c r="F955" s="407"/>
      <c r="G955" s="407"/>
      <c r="H955" s="407"/>
      <c r="I955" s="407"/>
      <c r="J955" s="407"/>
      <c r="K955" s="407"/>
      <c r="L955" s="461"/>
      <c r="M955" s="407"/>
      <c r="N955" s="407"/>
      <c r="O955" s="407"/>
      <c r="P955" s="407"/>
      <c r="Q955" s="407"/>
      <c r="R955" s="407"/>
      <c r="S955" s="407"/>
      <c r="T955" s="407"/>
      <c r="U955" s="407"/>
      <c r="V955" s="407"/>
      <c r="W955" s="407"/>
      <c r="X955" s="407"/>
      <c r="Y955" s="407"/>
      <c r="Z955" s="407"/>
      <c r="AA955" s="407"/>
    </row>
    <row r="956" spans="1:27" ht="15" customHeight="1">
      <c r="A956" s="459"/>
      <c r="B956" s="407"/>
      <c r="C956" s="407"/>
      <c r="D956" s="407"/>
      <c r="E956" s="407"/>
      <c r="F956" s="407"/>
      <c r="G956" s="407"/>
      <c r="H956" s="407"/>
      <c r="I956" s="407"/>
      <c r="J956" s="407"/>
      <c r="K956" s="407"/>
      <c r="L956" s="461"/>
      <c r="M956" s="407"/>
      <c r="N956" s="407"/>
      <c r="O956" s="407"/>
      <c r="P956" s="407"/>
      <c r="Q956" s="407"/>
      <c r="R956" s="407"/>
      <c r="S956" s="407"/>
      <c r="T956" s="407"/>
      <c r="U956" s="407"/>
      <c r="V956" s="407"/>
      <c r="W956" s="407"/>
      <c r="X956" s="407"/>
      <c r="Y956" s="407"/>
      <c r="Z956" s="407"/>
      <c r="AA956" s="407"/>
    </row>
    <row r="957" spans="1:27" ht="15" customHeight="1">
      <c r="A957" s="459"/>
      <c r="B957" s="407"/>
      <c r="C957" s="407"/>
      <c r="D957" s="407"/>
      <c r="E957" s="407"/>
      <c r="F957" s="407"/>
      <c r="G957" s="407"/>
      <c r="H957" s="407"/>
      <c r="I957" s="407"/>
      <c r="J957" s="407"/>
      <c r="K957" s="407"/>
      <c r="L957" s="461"/>
      <c r="M957" s="407"/>
      <c r="N957" s="407"/>
      <c r="O957" s="407"/>
      <c r="P957" s="407"/>
      <c r="Q957" s="407"/>
      <c r="R957" s="407"/>
      <c r="S957" s="407"/>
      <c r="T957" s="407"/>
      <c r="U957" s="407"/>
      <c r="V957" s="407"/>
      <c r="W957" s="407"/>
      <c r="X957" s="407"/>
      <c r="Y957" s="407"/>
      <c r="Z957" s="407"/>
      <c r="AA957" s="407"/>
    </row>
    <row r="958" spans="1:27" ht="15" customHeight="1">
      <c r="A958" s="459"/>
      <c r="B958" s="407"/>
      <c r="C958" s="407"/>
      <c r="D958" s="407"/>
      <c r="E958" s="407"/>
      <c r="F958" s="407"/>
      <c r="G958" s="407"/>
      <c r="H958" s="407"/>
      <c r="I958" s="407"/>
      <c r="J958" s="407"/>
      <c r="K958" s="407"/>
      <c r="L958" s="461"/>
      <c r="M958" s="407"/>
      <c r="N958" s="407"/>
      <c r="O958" s="407"/>
      <c r="P958" s="407"/>
      <c r="Q958" s="407"/>
      <c r="R958" s="407"/>
      <c r="S958" s="407"/>
      <c r="T958" s="407"/>
      <c r="U958" s="407"/>
      <c r="V958" s="407"/>
      <c r="W958" s="407"/>
      <c r="X958" s="407"/>
      <c r="Y958" s="407"/>
      <c r="Z958" s="407"/>
      <c r="AA958" s="407"/>
    </row>
    <row r="959" spans="1:27" ht="15" customHeight="1">
      <c r="A959" s="459"/>
      <c r="B959" s="407"/>
      <c r="C959" s="407"/>
      <c r="D959" s="407"/>
      <c r="E959" s="407"/>
      <c r="F959" s="407"/>
      <c r="G959" s="407"/>
      <c r="H959" s="407"/>
      <c r="I959" s="407"/>
      <c r="J959" s="407"/>
      <c r="K959" s="407"/>
      <c r="L959" s="461"/>
      <c r="M959" s="407"/>
      <c r="N959" s="407"/>
      <c r="O959" s="407"/>
      <c r="P959" s="407"/>
      <c r="Q959" s="407"/>
      <c r="R959" s="407"/>
      <c r="S959" s="407"/>
      <c r="T959" s="407"/>
      <c r="U959" s="407"/>
      <c r="V959" s="407"/>
      <c r="W959" s="407"/>
      <c r="X959" s="407"/>
      <c r="Y959" s="407"/>
      <c r="Z959" s="407"/>
      <c r="AA959" s="407"/>
    </row>
    <row r="960" spans="1:27" ht="15" customHeight="1">
      <c r="A960" s="459"/>
      <c r="B960" s="407"/>
      <c r="C960" s="407"/>
      <c r="D960" s="407"/>
      <c r="E960" s="407"/>
      <c r="F960" s="407"/>
      <c r="G960" s="407"/>
      <c r="H960" s="407"/>
      <c r="I960" s="407"/>
      <c r="J960" s="407"/>
      <c r="K960" s="407"/>
      <c r="L960" s="461"/>
      <c r="M960" s="407"/>
      <c r="N960" s="407"/>
      <c r="O960" s="407"/>
      <c r="P960" s="407"/>
      <c r="Q960" s="407"/>
      <c r="R960" s="407"/>
      <c r="S960" s="407"/>
      <c r="T960" s="407"/>
      <c r="U960" s="407"/>
      <c r="V960" s="407"/>
      <c r="W960" s="407"/>
      <c r="X960" s="407"/>
      <c r="Y960" s="407"/>
      <c r="Z960" s="407"/>
      <c r="AA960" s="407"/>
    </row>
    <row r="961" spans="1:27" ht="15" customHeight="1">
      <c r="A961" s="459"/>
      <c r="B961" s="407"/>
      <c r="C961" s="407"/>
      <c r="D961" s="407"/>
      <c r="E961" s="407"/>
      <c r="F961" s="407"/>
      <c r="G961" s="407"/>
      <c r="H961" s="407"/>
      <c r="I961" s="407"/>
      <c r="J961" s="407"/>
      <c r="K961" s="407"/>
      <c r="L961" s="461"/>
      <c r="M961" s="407"/>
      <c r="N961" s="407"/>
      <c r="O961" s="407"/>
      <c r="P961" s="407"/>
      <c r="Q961" s="407"/>
      <c r="R961" s="407"/>
      <c r="S961" s="407"/>
      <c r="T961" s="407"/>
      <c r="U961" s="407"/>
      <c r="V961" s="407"/>
      <c r="W961" s="407"/>
      <c r="X961" s="407"/>
      <c r="Y961" s="407"/>
      <c r="Z961" s="407"/>
      <c r="AA961" s="407"/>
    </row>
    <row r="962" spans="1:27" ht="15" customHeight="1">
      <c r="A962" s="459"/>
      <c r="B962" s="407"/>
      <c r="C962" s="407"/>
      <c r="D962" s="407"/>
      <c r="E962" s="407"/>
      <c r="F962" s="407"/>
      <c r="G962" s="407"/>
      <c r="H962" s="407"/>
      <c r="I962" s="407"/>
      <c r="J962" s="407"/>
      <c r="K962" s="407"/>
      <c r="L962" s="461"/>
      <c r="M962" s="407"/>
      <c r="N962" s="407"/>
      <c r="O962" s="407"/>
      <c r="P962" s="407"/>
      <c r="Q962" s="407"/>
      <c r="R962" s="407"/>
      <c r="S962" s="407"/>
      <c r="T962" s="407"/>
      <c r="U962" s="407"/>
      <c r="V962" s="407"/>
      <c r="W962" s="407"/>
      <c r="X962" s="407"/>
      <c r="Y962" s="407"/>
      <c r="Z962" s="407"/>
      <c r="AA962" s="407"/>
    </row>
    <row r="963" spans="1:27" ht="15" customHeight="1">
      <c r="A963" s="459"/>
      <c r="B963" s="407"/>
      <c r="C963" s="407"/>
      <c r="D963" s="407"/>
      <c r="E963" s="407"/>
      <c r="F963" s="407"/>
      <c r="G963" s="407"/>
      <c r="H963" s="407"/>
      <c r="I963" s="407"/>
      <c r="J963" s="407"/>
      <c r="K963" s="407"/>
      <c r="L963" s="461"/>
      <c r="M963" s="407"/>
      <c r="N963" s="407"/>
      <c r="O963" s="407"/>
      <c r="P963" s="407"/>
      <c r="Q963" s="407"/>
      <c r="R963" s="407"/>
      <c r="S963" s="407"/>
      <c r="T963" s="407"/>
      <c r="U963" s="407"/>
      <c r="V963" s="407"/>
      <c r="W963" s="407"/>
      <c r="X963" s="407"/>
      <c r="Y963" s="407"/>
      <c r="Z963" s="407"/>
      <c r="AA963" s="407"/>
    </row>
    <row r="964" spans="1:27" ht="15" customHeight="1">
      <c r="A964" s="459"/>
      <c r="B964" s="407"/>
      <c r="C964" s="407"/>
      <c r="D964" s="407"/>
      <c r="E964" s="407"/>
      <c r="F964" s="407"/>
      <c r="G964" s="407"/>
      <c r="H964" s="407"/>
      <c r="I964" s="407"/>
      <c r="J964" s="407"/>
      <c r="K964" s="407"/>
      <c r="L964" s="461"/>
      <c r="M964" s="407"/>
      <c r="N964" s="407"/>
      <c r="O964" s="407"/>
      <c r="P964" s="407"/>
      <c r="Q964" s="407"/>
      <c r="R964" s="407"/>
      <c r="S964" s="407"/>
      <c r="T964" s="407"/>
      <c r="U964" s="407"/>
      <c r="V964" s="407"/>
      <c r="W964" s="407"/>
      <c r="X964" s="407"/>
      <c r="Y964" s="407"/>
      <c r="Z964" s="407"/>
      <c r="AA964" s="407"/>
    </row>
    <row r="965" spans="1:27" ht="15" customHeight="1">
      <c r="A965" s="459"/>
      <c r="B965" s="407"/>
      <c r="C965" s="407"/>
      <c r="D965" s="407"/>
      <c r="E965" s="407"/>
      <c r="F965" s="407"/>
      <c r="G965" s="407"/>
      <c r="H965" s="407"/>
      <c r="I965" s="407"/>
      <c r="J965" s="407"/>
      <c r="K965" s="407"/>
      <c r="L965" s="461"/>
      <c r="M965" s="407"/>
      <c r="N965" s="407"/>
      <c r="O965" s="407"/>
      <c r="P965" s="407"/>
      <c r="Q965" s="407"/>
      <c r="R965" s="407"/>
      <c r="S965" s="407"/>
      <c r="T965" s="407"/>
      <c r="U965" s="407"/>
      <c r="V965" s="407"/>
      <c r="W965" s="407"/>
      <c r="X965" s="407"/>
      <c r="Y965" s="407"/>
      <c r="Z965" s="407"/>
      <c r="AA965" s="407"/>
    </row>
    <row r="966" spans="1:27" ht="15" customHeight="1">
      <c r="A966" s="459"/>
      <c r="B966" s="407"/>
      <c r="C966" s="407"/>
      <c r="D966" s="407"/>
      <c r="E966" s="407"/>
      <c r="F966" s="407"/>
      <c r="G966" s="407"/>
      <c r="H966" s="407"/>
      <c r="I966" s="407"/>
      <c r="J966" s="407"/>
      <c r="K966" s="407"/>
      <c r="L966" s="461"/>
      <c r="M966" s="407"/>
      <c r="N966" s="407"/>
      <c r="O966" s="407"/>
      <c r="P966" s="407"/>
      <c r="Q966" s="407"/>
      <c r="R966" s="407"/>
      <c r="S966" s="407"/>
      <c r="T966" s="407"/>
      <c r="U966" s="407"/>
      <c r="V966" s="407"/>
      <c r="W966" s="407"/>
      <c r="X966" s="407"/>
      <c r="Y966" s="407"/>
      <c r="Z966" s="407"/>
      <c r="AA966" s="407"/>
    </row>
    <row r="967" spans="1:27" ht="15" customHeight="1">
      <c r="A967" s="459"/>
      <c r="B967" s="407"/>
      <c r="C967" s="407"/>
      <c r="D967" s="407"/>
      <c r="E967" s="407"/>
      <c r="F967" s="407"/>
      <c r="G967" s="407"/>
      <c r="H967" s="407"/>
      <c r="I967" s="407"/>
      <c r="J967" s="407"/>
      <c r="K967" s="407"/>
      <c r="L967" s="461"/>
      <c r="M967" s="407"/>
      <c r="N967" s="407"/>
      <c r="O967" s="407"/>
      <c r="P967" s="407"/>
      <c r="Q967" s="407"/>
      <c r="R967" s="407"/>
      <c r="S967" s="407"/>
      <c r="T967" s="407"/>
      <c r="U967" s="407"/>
      <c r="V967" s="407"/>
      <c r="W967" s="407"/>
      <c r="X967" s="407"/>
      <c r="Y967" s="407"/>
      <c r="Z967" s="407"/>
      <c r="AA967" s="407"/>
    </row>
    <row r="968" spans="1:27" ht="15" customHeight="1">
      <c r="A968" s="459"/>
      <c r="B968" s="407"/>
      <c r="C968" s="407"/>
      <c r="D968" s="407"/>
      <c r="E968" s="407"/>
      <c r="F968" s="407"/>
      <c r="G968" s="407"/>
      <c r="H968" s="407"/>
      <c r="I968" s="407"/>
      <c r="J968" s="407"/>
      <c r="K968" s="407"/>
      <c r="L968" s="461"/>
      <c r="M968" s="407"/>
      <c r="N968" s="407"/>
      <c r="O968" s="407"/>
      <c r="P968" s="407"/>
      <c r="Q968" s="407"/>
      <c r="R968" s="407"/>
      <c r="S968" s="407"/>
      <c r="T968" s="407"/>
      <c r="U968" s="407"/>
      <c r="V968" s="407"/>
      <c r="W968" s="407"/>
      <c r="X968" s="407"/>
      <c r="Y968" s="407"/>
      <c r="Z968" s="407"/>
      <c r="AA968" s="407"/>
    </row>
    <row r="969" spans="1:27" ht="15" customHeight="1">
      <c r="A969" s="459"/>
      <c r="B969" s="407"/>
      <c r="C969" s="407"/>
      <c r="D969" s="407"/>
      <c r="E969" s="407"/>
      <c r="F969" s="407"/>
      <c r="G969" s="407"/>
      <c r="H969" s="407"/>
      <c r="I969" s="407"/>
      <c r="J969" s="407"/>
      <c r="K969" s="407"/>
      <c r="L969" s="461"/>
      <c r="M969" s="407"/>
      <c r="N969" s="407"/>
      <c r="O969" s="407"/>
      <c r="P969" s="407"/>
      <c r="Q969" s="407"/>
      <c r="R969" s="407"/>
      <c r="S969" s="407"/>
      <c r="T969" s="407"/>
      <c r="U969" s="407"/>
      <c r="V969" s="407"/>
      <c r="W969" s="407"/>
      <c r="X969" s="407"/>
      <c r="Y969" s="407"/>
      <c r="Z969" s="407"/>
      <c r="AA969" s="407"/>
    </row>
    <row r="970" spans="1:27" ht="15" customHeight="1">
      <c r="A970" s="459"/>
      <c r="B970" s="407"/>
      <c r="C970" s="407"/>
      <c r="D970" s="407"/>
      <c r="E970" s="407"/>
      <c r="F970" s="407"/>
      <c r="G970" s="407"/>
      <c r="H970" s="407"/>
      <c r="I970" s="407"/>
      <c r="J970" s="407"/>
      <c r="K970" s="407"/>
      <c r="L970" s="461"/>
      <c r="M970" s="407"/>
      <c r="N970" s="407"/>
      <c r="O970" s="407"/>
      <c r="P970" s="407"/>
      <c r="Q970" s="407"/>
      <c r="R970" s="407"/>
      <c r="S970" s="407"/>
      <c r="T970" s="407"/>
      <c r="U970" s="407"/>
      <c r="V970" s="407"/>
      <c r="W970" s="407"/>
      <c r="X970" s="407"/>
      <c r="Y970" s="407"/>
      <c r="Z970" s="407"/>
      <c r="AA970" s="407"/>
    </row>
    <row r="971" spans="1:27" ht="15" customHeight="1">
      <c r="A971" s="459"/>
      <c r="B971" s="407"/>
      <c r="C971" s="407"/>
      <c r="D971" s="407"/>
      <c r="E971" s="407"/>
      <c r="F971" s="407"/>
      <c r="G971" s="407"/>
      <c r="H971" s="407"/>
      <c r="I971" s="407"/>
      <c r="J971" s="407"/>
      <c r="K971" s="407"/>
      <c r="L971" s="461"/>
      <c r="M971" s="407"/>
      <c r="N971" s="407"/>
      <c r="O971" s="407"/>
      <c r="P971" s="407"/>
      <c r="Q971" s="407"/>
      <c r="R971" s="407"/>
      <c r="S971" s="407"/>
      <c r="T971" s="407"/>
      <c r="U971" s="407"/>
      <c r="V971" s="407"/>
      <c r="W971" s="407"/>
      <c r="X971" s="407"/>
      <c r="Y971" s="407"/>
      <c r="Z971" s="407"/>
      <c r="AA971" s="407"/>
    </row>
    <row r="972" spans="1:27" ht="15" customHeight="1">
      <c r="A972" s="459"/>
      <c r="B972" s="407"/>
      <c r="C972" s="407"/>
      <c r="D972" s="407"/>
      <c r="E972" s="407"/>
      <c r="F972" s="407"/>
      <c r="G972" s="407"/>
      <c r="H972" s="407"/>
      <c r="I972" s="407"/>
      <c r="J972" s="407"/>
      <c r="K972" s="407"/>
      <c r="L972" s="461"/>
      <c r="M972" s="407"/>
      <c r="N972" s="407"/>
      <c r="O972" s="407"/>
      <c r="P972" s="407"/>
      <c r="Q972" s="407"/>
      <c r="R972" s="407"/>
      <c r="S972" s="407"/>
      <c r="T972" s="407"/>
      <c r="U972" s="407"/>
      <c r="V972" s="407"/>
      <c r="W972" s="407"/>
      <c r="X972" s="407"/>
      <c r="Y972" s="407"/>
      <c r="Z972" s="407"/>
      <c r="AA972" s="407"/>
    </row>
    <row r="973" spans="1:27" ht="15" customHeight="1">
      <c r="A973" s="459"/>
      <c r="B973" s="407"/>
      <c r="C973" s="407"/>
      <c r="D973" s="407"/>
      <c r="E973" s="407"/>
      <c r="F973" s="407"/>
      <c r="G973" s="407"/>
      <c r="H973" s="407"/>
      <c r="I973" s="407"/>
      <c r="J973" s="407"/>
      <c r="K973" s="407"/>
      <c r="L973" s="461"/>
      <c r="M973" s="407"/>
      <c r="N973" s="407"/>
      <c r="O973" s="407"/>
      <c r="P973" s="407"/>
      <c r="Q973" s="407"/>
      <c r="R973" s="407"/>
      <c r="S973" s="407"/>
      <c r="T973" s="407"/>
      <c r="U973" s="407"/>
      <c r="V973" s="407"/>
      <c r="W973" s="407"/>
      <c r="X973" s="407"/>
      <c r="Y973" s="407"/>
      <c r="Z973" s="407"/>
      <c r="AA973" s="407"/>
    </row>
    <row r="974" spans="1:27" ht="15" customHeight="1">
      <c r="A974" s="459"/>
      <c r="B974" s="407"/>
      <c r="C974" s="407"/>
      <c r="D974" s="407"/>
      <c r="E974" s="407"/>
      <c r="F974" s="407"/>
      <c r="G974" s="407"/>
      <c r="H974" s="407"/>
      <c r="I974" s="407"/>
      <c r="J974" s="407"/>
      <c r="K974" s="407"/>
      <c r="L974" s="461"/>
      <c r="M974" s="407"/>
      <c r="N974" s="407"/>
      <c r="O974" s="407"/>
      <c r="P974" s="407"/>
      <c r="Q974" s="407"/>
      <c r="R974" s="407"/>
      <c r="S974" s="407"/>
      <c r="T974" s="407"/>
      <c r="U974" s="407"/>
      <c r="V974" s="407"/>
      <c r="W974" s="407"/>
      <c r="X974" s="407"/>
      <c r="Y974" s="407"/>
      <c r="Z974" s="407"/>
      <c r="AA974" s="407"/>
    </row>
    <row r="975" spans="1:27" ht="15" customHeight="1">
      <c r="A975" s="459"/>
      <c r="B975" s="407"/>
      <c r="C975" s="407"/>
      <c r="D975" s="407"/>
      <c r="E975" s="407"/>
      <c r="F975" s="407"/>
      <c r="G975" s="407"/>
      <c r="H975" s="407"/>
      <c r="I975" s="407"/>
      <c r="J975" s="407"/>
      <c r="K975" s="407"/>
      <c r="L975" s="461"/>
      <c r="M975" s="407"/>
      <c r="N975" s="407"/>
      <c r="O975" s="407"/>
      <c r="P975" s="407"/>
      <c r="Q975" s="407"/>
      <c r="R975" s="407"/>
      <c r="S975" s="407"/>
      <c r="T975" s="407"/>
      <c r="U975" s="407"/>
      <c r="V975" s="407"/>
      <c r="W975" s="407"/>
      <c r="X975" s="407"/>
      <c r="Y975" s="407"/>
      <c r="Z975" s="407"/>
      <c r="AA975" s="407"/>
    </row>
    <row r="976" spans="1:27" ht="15" customHeight="1">
      <c r="A976" s="459"/>
      <c r="B976" s="407"/>
      <c r="C976" s="407"/>
      <c r="D976" s="407"/>
      <c r="E976" s="407"/>
      <c r="F976" s="407"/>
      <c r="G976" s="407"/>
      <c r="H976" s="407"/>
      <c r="I976" s="407"/>
      <c r="J976" s="407"/>
      <c r="K976" s="407"/>
      <c r="L976" s="461"/>
      <c r="M976" s="407"/>
      <c r="N976" s="407"/>
      <c r="O976" s="407"/>
      <c r="P976" s="407"/>
      <c r="Q976" s="407"/>
      <c r="R976" s="407"/>
      <c r="S976" s="407"/>
      <c r="T976" s="407"/>
      <c r="U976" s="407"/>
      <c r="V976" s="407"/>
      <c r="W976" s="407"/>
      <c r="X976" s="407"/>
      <c r="Y976" s="407"/>
      <c r="Z976" s="407"/>
      <c r="AA976" s="407"/>
    </row>
    <row r="977" spans="1:27" ht="15" customHeight="1">
      <c r="A977" s="459"/>
      <c r="B977" s="407"/>
      <c r="C977" s="407"/>
      <c r="D977" s="407"/>
      <c r="E977" s="407"/>
      <c r="F977" s="407"/>
      <c r="G977" s="407"/>
      <c r="H977" s="407"/>
      <c r="I977" s="407"/>
      <c r="J977" s="407"/>
      <c r="K977" s="407"/>
      <c r="L977" s="461"/>
      <c r="M977" s="407"/>
      <c r="N977" s="407"/>
      <c r="O977" s="407"/>
      <c r="P977" s="407"/>
      <c r="Q977" s="407"/>
      <c r="R977" s="407"/>
      <c r="S977" s="407"/>
      <c r="T977" s="407"/>
      <c r="U977" s="407"/>
      <c r="V977" s="407"/>
      <c r="W977" s="407"/>
      <c r="X977" s="407"/>
      <c r="Y977" s="407"/>
      <c r="Z977" s="407"/>
      <c r="AA977" s="407"/>
    </row>
    <row r="978" spans="1:27" ht="15" customHeight="1">
      <c r="A978" s="459"/>
      <c r="B978" s="407"/>
      <c r="C978" s="407"/>
      <c r="D978" s="407"/>
      <c r="E978" s="407"/>
      <c r="F978" s="407"/>
      <c r="G978" s="407"/>
      <c r="H978" s="407"/>
      <c r="I978" s="407"/>
      <c r="J978" s="407"/>
      <c r="K978" s="407"/>
      <c r="L978" s="461"/>
      <c r="M978" s="407"/>
      <c r="N978" s="407"/>
      <c r="O978" s="407"/>
      <c r="P978" s="407"/>
      <c r="Q978" s="407"/>
      <c r="R978" s="407"/>
      <c r="S978" s="407"/>
      <c r="T978" s="407"/>
      <c r="U978" s="407"/>
      <c r="V978" s="407"/>
      <c r="W978" s="407"/>
      <c r="X978" s="407"/>
      <c r="Y978" s="407"/>
      <c r="Z978" s="407"/>
      <c r="AA978" s="407"/>
    </row>
    <row r="979" spans="1:27" ht="15" customHeight="1">
      <c r="A979" s="459"/>
      <c r="B979" s="407"/>
      <c r="C979" s="407"/>
      <c r="D979" s="407"/>
      <c r="E979" s="407"/>
      <c r="F979" s="407"/>
      <c r="G979" s="407"/>
      <c r="H979" s="407"/>
      <c r="I979" s="407"/>
      <c r="J979" s="407"/>
      <c r="K979" s="407"/>
      <c r="L979" s="461"/>
      <c r="M979" s="407"/>
      <c r="N979" s="407"/>
      <c r="O979" s="407"/>
      <c r="P979" s="407"/>
      <c r="Q979" s="407"/>
      <c r="R979" s="407"/>
      <c r="S979" s="407"/>
      <c r="T979" s="407"/>
      <c r="U979" s="407"/>
      <c r="V979" s="407"/>
      <c r="W979" s="407"/>
      <c r="X979" s="407"/>
      <c r="Y979" s="407"/>
      <c r="Z979" s="407"/>
      <c r="AA979" s="407"/>
    </row>
    <row r="980" spans="1:27" ht="15" customHeight="1">
      <c r="A980" s="459"/>
      <c r="B980" s="407"/>
      <c r="C980" s="407"/>
      <c r="D980" s="407"/>
      <c r="E980" s="407"/>
      <c r="F980" s="407"/>
      <c r="G980" s="407"/>
      <c r="H980" s="407"/>
      <c r="I980" s="407"/>
      <c r="J980" s="407"/>
      <c r="K980" s="407"/>
      <c r="L980" s="461"/>
      <c r="M980" s="407"/>
      <c r="N980" s="407"/>
      <c r="O980" s="407"/>
      <c r="P980" s="407"/>
      <c r="Q980" s="407"/>
      <c r="R980" s="407"/>
      <c r="S980" s="407"/>
      <c r="T980" s="407"/>
      <c r="U980" s="407"/>
      <c r="V980" s="407"/>
      <c r="W980" s="407"/>
      <c r="X980" s="407"/>
      <c r="Y980" s="407"/>
      <c r="Z980" s="407"/>
      <c r="AA980" s="407"/>
    </row>
    <row r="981" spans="1:27" ht="15" customHeight="1">
      <c r="A981" s="459"/>
      <c r="B981" s="407"/>
      <c r="C981" s="407"/>
      <c r="D981" s="407"/>
      <c r="E981" s="407"/>
      <c r="F981" s="407"/>
      <c r="G981" s="407"/>
      <c r="H981" s="407"/>
      <c r="I981" s="407"/>
      <c r="J981" s="407"/>
      <c r="K981" s="407"/>
      <c r="L981" s="461"/>
      <c r="M981" s="407"/>
      <c r="N981" s="407"/>
      <c r="O981" s="407"/>
      <c r="P981" s="407"/>
      <c r="Q981" s="407"/>
      <c r="R981" s="407"/>
      <c r="S981" s="407"/>
      <c r="T981" s="407"/>
      <c r="U981" s="407"/>
      <c r="V981" s="407"/>
      <c r="W981" s="407"/>
      <c r="X981" s="407"/>
      <c r="Y981" s="407"/>
      <c r="Z981" s="407"/>
      <c r="AA981" s="407"/>
    </row>
    <row r="982" spans="1:27" ht="15" customHeight="1">
      <c r="A982" s="459"/>
      <c r="B982" s="407"/>
      <c r="C982" s="407"/>
      <c r="D982" s="407"/>
      <c r="E982" s="407"/>
      <c r="F982" s="407"/>
      <c r="G982" s="407"/>
      <c r="H982" s="407"/>
      <c r="I982" s="407"/>
      <c r="J982" s="407"/>
      <c r="K982" s="407"/>
      <c r="L982" s="461"/>
      <c r="M982" s="407"/>
      <c r="N982" s="407"/>
      <c r="O982" s="407"/>
      <c r="P982" s="407"/>
      <c r="Q982" s="407"/>
      <c r="R982" s="407"/>
      <c r="S982" s="407"/>
      <c r="T982" s="407"/>
      <c r="U982" s="407"/>
      <c r="V982" s="407"/>
      <c r="W982" s="407"/>
      <c r="X982" s="407"/>
      <c r="Y982" s="407"/>
      <c r="Z982" s="407"/>
      <c r="AA982" s="407"/>
    </row>
    <row r="983" spans="1:27" ht="15" customHeight="1">
      <c r="A983" s="459"/>
      <c r="B983" s="407"/>
      <c r="C983" s="407"/>
      <c r="D983" s="407"/>
      <c r="E983" s="407"/>
      <c r="F983" s="407"/>
      <c r="G983" s="407"/>
      <c r="H983" s="407"/>
      <c r="I983" s="407"/>
      <c r="J983" s="407"/>
      <c r="K983" s="407"/>
      <c r="L983" s="461"/>
      <c r="M983" s="407"/>
      <c r="N983" s="407"/>
      <c r="O983" s="407"/>
      <c r="P983" s="407"/>
      <c r="Q983" s="407"/>
      <c r="R983" s="407"/>
      <c r="S983" s="407"/>
      <c r="T983" s="407"/>
      <c r="U983" s="407"/>
      <c r="V983" s="407"/>
      <c r="W983" s="407"/>
      <c r="X983" s="407"/>
      <c r="Y983" s="407"/>
      <c r="Z983" s="407"/>
      <c r="AA983" s="407"/>
    </row>
    <row r="984" spans="1:27" ht="15" customHeight="1">
      <c r="A984" s="459"/>
      <c r="B984" s="407"/>
      <c r="C984" s="407"/>
      <c r="D984" s="407"/>
      <c r="E984" s="407"/>
      <c r="F984" s="407"/>
      <c r="G984" s="407"/>
      <c r="H984" s="407"/>
      <c r="I984" s="407"/>
      <c r="J984" s="407"/>
      <c r="K984" s="407"/>
      <c r="L984" s="461"/>
      <c r="M984" s="407"/>
      <c r="N984" s="407"/>
      <c r="O984" s="407"/>
      <c r="P984" s="407"/>
      <c r="Q984" s="407"/>
      <c r="R984" s="407"/>
      <c r="S984" s="407"/>
      <c r="T984" s="407"/>
      <c r="U984" s="407"/>
      <c r="V984" s="407"/>
      <c r="W984" s="407"/>
      <c r="X984" s="407"/>
      <c r="Y984" s="407"/>
      <c r="Z984" s="407"/>
      <c r="AA984" s="407"/>
    </row>
    <row r="985" spans="1:27" ht="15" customHeight="1">
      <c r="A985" s="459"/>
      <c r="B985" s="407"/>
      <c r="C985" s="407"/>
      <c r="D985" s="407"/>
      <c r="E985" s="407"/>
      <c r="F985" s="407"/>
      <c r="G985" s="407"/>
      <c r="H985" s="407"/>
      <c r="I985" s="407"/>
      <c r="J985" s="407"/>
      <c r="K985" s="407"/>
      <c r="L985" s="461"/>
      <c r="M985" s="407"/>
      <c r="N985" s="407"/>
      <c r="O985" s="407"/>
      <c r="P985" s="407"/>
      <c r="Q985" s="407"/>
      <c r="R985" s="407"/>
      <c r="S985" s="407"/>
      <c r="T985" s="407"/>
      <c r="U985" s="407"/>
      <c r="V985" s="407"/>
      <c r="W985" s="407"/>
      <c r="X985" s="407"/>
      <c r="Y985" s="407"/>
      <c r="Z985" s="407"/>
      <c r="AA985" s="407"/>
    </row>
    <row r="986" spans="1:27" ht="15" customHeight="1">
      <c r="A986" s="459"/>
      <c r="B986" s="407"/>
      <c r="C986" s="407"/>
      <c r="D986" s="407"/>
      <c r="E986" s="407"/>
      <c r="F986" s="407"/>
      <c r="G986" s="407"/>
      <c r="H986" s="407"/>
      <c r="I986" s="407"/>
      <c r="J986" s="407"/>
      <c r="K986" s="407"/>
      <c r="L986" s="461"/>
      <c r="M986" s="407"/>
      <c r="N986" s="407"/>
      <c r="O986" s="407"/>
      <c r="P986" s="407"/>
      <c r="Q986" s="407"/>
      <c r="R986" s="407"/>
      <c r="S986" s="407"/>
      <c r="T986" s="407"/>
      <c r="U986" s="407"/>
      <c r="V986" s="407"/>
      <c r="W986" s="407"/>
      <c r="X986" s="407"/>
      <c r="Y986" s="407"/>
      <c r="Z986" s="407"/>
      <c r="AA986" s="407"/>
    </row>
    <row r="987" spans="1:27" ht="15" customHeight="1">
      <c r="A987" s="459"/>
      <c r="B987" s="407"/>
      <c r="C987" s="407"/>
      <c r="D987" s="407"/>
      <c r="E987" s="407"/>
      <c r="F987" s="407"/>
      <c r="G987" s="407"/>
      <c r="H987" s="407"/>
      <c r="I987" s="407"/>
      <c r="J987" s="407"/>
      <c r="K987" s="407"/>
      <c r="L987" s="461"/>
      <c r="M987" s="407"/>
      <c r="N987" s="407"/>
      <c r="O987" s="407"/>
      <c r="P987" s="407"/>
      <c r="Q987" s="407"/>
      <c r="R987" s="407"/>
      <c r="S987" s="407"/>
      <c r="T987" s="407"/>
      <c r="U987" s="407"/>
      <c r="V987" s="407"/>
      <c r="W987" s="407"/>
      <c r="X987" s="407"/>
      <c r="Y987" s="407"/>
      <c r="Z987" s="407"/>
      <c r="AA987" s="407"/>
    </row>
    <row r="988" spans="1:27" ht="15" customHeight="1">
      <c r="A988" s="459"/>
      <c r="B988" s="407"/>
      <c r="C988" s="407"/>
      <c r="D988" s="407"/>
      <c r="E988" s="407"/>
      <c r="F988" s="407"/>
      <c r="G988" s="407"/>
      <c r="H988" s="407"/>
      <c r="I988" s="407"/>
      <c r="J988" s="407"/>
      <c r="K988" s="407"/>
      <c r="L988" s="461"/>
      <c r="M988" s="407"/>
      <c r="N988" s="407"/>
      <c r="O988" s="407"/>
      <c r="P988" s="407"/>
      <c r="Q988" s="407"/>
      <c r="R988" s="407"/>
      <c r="S988" s="407"/>
      <c r="T988" s="407"/>
      <c r="U988" s="407"/>
      <c r="V988" s="407"/>
      <c r="W988" s="407"/>
      <c r="X988" s="407"/>
      <c r="Y988" s="407"/>
      <c r="Z988" s="407"/>
      <c r="AA988" s="407"/>
    </row>
    <row r="989" spans="1:27" ht="15" customHeight="1">
      <c r="A989" s="459"/>
      <c r="B989" s="407"/>
      <c r="C989" s="407"/>
      <c r="D989" s="407"/>
      <c r="E989" s="407"/>
      <c r="F989" s="407"/>
      <c r="G989" s="407"/>
      <c r="H989" s="407"/>
      <c r="I989" s="407"/>
      <c r="J989" s="407"/>
      <c r="K989" s="407"/>
      <c r="L989" s="461"/>
      <c r="M989" s="407"/>
      <c r="N989" s="407"/>
      <c r="O989" s="407"/>
      <c r="P989" s="407"/>
      <c r="Q989" s="407"/>
      <c r="R989" s="407"/>
      <c r="S989" s="407"/>
      <c r="T989" s="407"/>
      <c r="U989" s="407"/>
      <c r="V989" s="407"/>
      <c r="W989" s="407"/>
      <c r="X989" s="407"/>
      <c r="Y989" s="407"/>
      <c r="Z989" s="407"/>
      <c r="AA989" s="407"/>
    </row>
    <row r="990" spans="1:27" ht="15" customHeight="1">
      <c r="A990" s="459"/>
      <c r="B990" s="407"/>
      <c r="C990" s="407"/>
      <c r="D990" s="407"/>
      <c r="E990" s="407"/>
      <c r="F990" s="407"/>
      <c r="G990" s="407"/>
      <c r="H990" s="407"/>
      <c r="I990" s="407"/>
      <c r="J990" s="407"/>
      <c r="K990" s="407"/>
      <c r="L990" s="461"/>
      <c r="M990" s="407"/>
      <c r="N990" s="407"/>
      <c r="O990" s="407"/>
      <c r="P990" s="407"/>
      <c r="Q990" s="407"/>
      <c r="R990" s="407"/>
      <c r="S990" s="407"/>
      <c r="T990" s="407"/>
      <c r="U990" s="407"/>
      <c r="V990" s="407"/>
      <c r="W990" s="407"/>
      <c r="X990" s="407"/>
      <c r="Y990" s="407"/>
      <c r="Z990" s="407"/>
      <c r="AA990" s="407"/>
    </row>
    <row r="991" spans="1:27" ht="15" customHeight="1">
      <c r="A991" s="459"/>
      <c r="B991" s="407"/>
      <c r="C991" s="407"/>
      <c r="D991" s="407"/>
      <c r="E991" s="407"/>
      <c r="F991" s="407"/>
      <c r="G991" s="407"/>
      <c r="H991" s="407"/>
      <c r="I991" s="407"/>
      <c r="J991" s="407"/>
      <c r="K991" s="407"/>
      <c r="L991" s="461"/>
      <c r="M991" s="407"/>
      <c r="N991" s="407"/>
      <c r="O991" s="407"/>
      <c r="P991" s="407"/>
      <c r="Q991" s="407"/>
      <c r="R991" s="407"/>
      <c r="S991" s="407"/>
      <c r="T991" s="407"/>
      <c r="U991" s="407"/>
      <c r="V991" s="407"/>
      <c r="W991" s="407"/>
      <c r="X991" s="407"/>
      <c r="Y991" s="407"/>
      <c r="Z991" s="407"/>
      <c r="AA991" s="407"/>
    </row>
    <row r="992" spans="1:27" ht="15" customHeight="1">
      <c r="A992" s="459"/>
      <c r="B992" s="407"/>
      <c r="C992" s="407"/>
      <c r="D992" s="407"/>
      <c r="E992" s="407"/>
      <c r="F992" s="407"/>
      <c r="G992" s="407"/>
      <c r="H992" s="407"/>
      <c r="I992" s="407"/>
      <c r="J992" s="407"/>
      <c r="K992" s="407"/>
      <c r="L992" s="461"/>
      <c r="M992" s="407"/>
      <c r="N992" s="407"/>
      <c r="O992" s="407"/>
      <c r="P992" s="407"/>
      <c r="Q992" s="407"/>
      <c r="R992" s="407"/>
      <c r="S992" s="407"/>
      <c r="T992" s="407"/>
      <c r="U992" s="407"/>
      <c r="V992" s="407"/>
      <c r="W992" s="407"/>
      <c r="X992" s="407"/>
      <c r="Y992" s="407"/>
      <c r="Z992" s="407"/>
      <c r="AA992" s="407"/>
    </row>
    <row r="993" spans="1:27" ht="15" customHeight="1">
      <c r="A993" s="459"/>
      <c r="B993" s="407"/>
      <c r="C993" s="407"/>
      <c r="D993" s="407"/>
      <c r="E993" s="407"/>
      <c r="F993" s="407"/>
      <c r="G993" s="407"/>
      <c r="H993" s="407"/>
      <c r="I993" s="407"/>
      <c r="J993" s="407"/>
      <c r="K993" s="407"/>
      <c r="L993" s="461"/>
      <c r="M993" s="407"/>
      <c r="N993" s="407"/>
      <c r="O993" s="407"/>
      <c r="P993" s="407"/>
      <c r="Q993" s="407"/>
      <c r="R993" s="407"/>
      <c r="S993" s="407"/>
      <c r="T993" s="407"/>
      <c r="U993" s="407"/>
      <c r="V993" s="407"/>
      <c r="W993" s="407"/>
      <c r="X993" s="407"/>
      <c r="Y993" s="407"/>
      <c r="Z993" s="407"/>
      <c r="AA993" s="407"/>
    </row>
    <row r="994" spans="1:27" ht="15" customHeight="1">
      <c r="A994" s="459"/>
      <c r="B994" s="407"/>
      <c r="C994" s="407"/>
      <c r="D994" s="407"/>
      <c r="E994" s="407"/>
      <c r="F994" s="407"/>
      <c r="G994" s="407"/>
      <c r="H994" s="407"/>
      <c r="I994" s="407"/>
      <c r="J994" s="407"/>
      <c r="K994" s="407"/>
      <c r="L994" s="461"/>
      <c r="M994" s="407"/>
      <c r="N994" s="407"/>
      <c r="O994" s="407"/>
      <c r="P994" s="407"/>
      <c r="Q994" s="407"/>
      <c r="R994" s="407"/>
      <c r="S994" s="407"/>
      <c r="T994" s="407"/>
      <c r="U994" s="407"/>
      <c r="V994" s="407"/>
      <c r="W994" s="407"/>
      <c r="X994" s="407"/>
      <c r="Y994" s="407"/>
      <c r="Z994" s="407"/>
      <c r="AA994" s="407"/>
    </row>
    <row r="995" spans="1:27" ht="15" customHeight="1">
      <c r="A995" s="459"/>
      <c r="B995" s="407"/>
      <c r="C995" s="407"/>
      <c r="D995" s="407"/>
      <c r="E995" s="407"/>
      <c r="F995" s="407"/>
      <c r="G995" s="407"/>
      <c r="H995" s="407"/>
      <c r="I995" s="407"/>
      <c r="J995" s="407"/>
      <c r="K995" s="407"/>
      <c r="L995" s="461"/>
      <c r="M995" s="407"/>
      <c r="N995" s="407"/>
      <c r="O995" s="407"/>
      <c r="P995" s="407"/>
      <c r="Q995" s="407"/>
      <c r="R995" s="407"/>
      <c r="S995" s="407"/>
      <c r="T995" s="407"/>
      <c r="U995" s="407"/>
      <c r="V995" s="407"/>
      <c r="W995" s="407"/>
      <c r="X995" s="407"/>
      <c r="Y995" s="407"/>
      <c r="Z995" s="407"/>
      <c r="AA995" s="407"/>
    </row>
    <row r="996" spans="1:27" ht="15" customHeight="1">
      <c r="A996" s="459"/>
      <c r="B996" s="407"/>
      <c r="C996" s="407"/>
      <c r="D996" s="407"/>
      <c r="E996" s="407"/>
      <c r="F996" s="407"/>
      <c r="G996" s="407"/>
      <c r="H996" s="407"/>
      <c r="I996" s="407"/>
      <c r="J996" s="407"/>
      <c r="K996" s="407"/>
      <c r="L996" s="461"/>
      <c r="M996" s="407"/>
      <c r="N996" s="407"/>
      <c r="O996" s="407"/>
      <c r="P996" s="407"/>
      <c r="Q996" s="407"/>
      <c r="R996" s="407"/>
      <c r="S996" s="407"/>
      <c r="T996" s="407"/>
      <c r="U996" s="407"/>
      <c r="V996" s="407"/>
      <c r="W996" s="407"/>
      <c r="X996" s="407"/>
      <c r="Y996" s="407"/>
      <c r="Z996" s="407"/>
      <c r="AA996" s="407"/>
    </row>
    <row r="997" spans="1:27" ht="15" customHeight="1">
      <c r="A997" s="459"/>
      <c r="B997" s="407"/>
      <c r="C997" s="407"/>
      <c r="D997" s="407"/>
      <c r="E997" s="407"/>
      <c r="F997" s="407"/>
      <c r="G997" s="407"/>
      <c r="H997" s="407"/>
      <c r="I997" s="407"/>
      <c r="J997" s="407"/>
      <c r="K997" s="407"/>
      <c r="L997" s="461"/>
      <c r="M997" s="407"/>
      <c r="N997" s="407"/>
      <c r="O997" s="407"/>
      <c r="P997" s="407"/>
      <c r="Q997" s="407"/>
      <c r="R997" s="407"/>
      <c r="S997" s="407"/>
      <c r="T997" s="407"/>
      <c r="U997" s="407"/>
      <c r="V997" s="407"/>
      <c r="W997" s="407"/>
      <c r="X997" s="407"/>
      <c r="Y997" s="407"/>
      <c r="Z997" s="407"/>
      <c r="AA997" s="407"/>
    </row>
    <row r="998" spans="1:27" ht="15" customHeight="1">
      <c r="A998" s="459"/>
      <c r="B998" s="407"/>
      <c r="C998" s="407"/>
      <c r="D998" s="407"/>
      <c r="E998" s="407"/>
      <c r="F998" s="407"/>
      <c r="G998" s="407"/>
      <c r="H998" s="407"/>
      <c r="I998" s="407"/>
      <c r="J998" s="407"/>
      <c r="K998" s="407"/>
      <c r="L998" s="461"/>
      <c r="M998" s="407"/>
      <c r="N998" s="407"/>
      <c r="O998" s="407"/>
      <c r="P998" s="407"/>
      <c r="Q998" s="407"/>
      <c r="R998" s="407"/>
      <c r="S998" s="407"/>
      <c r="T998" s="407"/>
      <c r="U998" s="407"/>
      <c r="V998" s="407"/>
      <c r="W998" s="407"/>
      <c r="X998" s="407"/>
      <c r="Y998" s="407"/>
      <c r="Z998" s="407"/>
      <c r="AA998" s="407"/>
    </row>
    <row r="999" spans="1:27" ht="15" customHeight="1">
      <c r="A999" s="459"/>
      <c r="B999" s="407"/>
      <c r="C999" s="407"/>
      <c r="D999" s="407"/>
      <c r="E999" s="407"/>
      <c r="F999" s="407"/>
      <c r="G999" s="407"/>
      <c r="H999" s="407"/>
      <c r="I999" s="407"/>
      <c r="J999" s="407"/>
      <c r="K999" s="407"/>
      <c r="L999" s="461"/>
      <c r="M999" s="407"/>
      <c r="N999" s="407"/>
      <c r="O999" s="407"/>
      <c r="P999" s="407"/>
      <c r="Q999" s="407"/>
      <c r="R999" s="407"/>
      <c r="S999" s="407"/>
      <c r="T999" s="407"/>
      <c r="U999" s="407"/>
      <c r="V999" s="407"/>
      <c r="W999" s="407"/>
      <c r="X999" s="407"/>
      <c r="Y999" s="407"/>
      <c r="Z999" s="407"/>
      <c r="AA999" s="407"/>
    </row>
    <row r="1000" spans="1:27" ht="15" customHeight="1">
      <c r="A1000" s="459"/>
      <c r="B1000" s="407"/>
      <c r="C1000" s="407"/>
      <c r="D1000" s="407"/>
      <c r="E1000" s="407"/>
      <c r="F1000" s="407"/>
      <c r="G1000" s="407"/>
      <c r="H1000" s="407"/>
      <c r="I1000" s="407"/>
      <c r="J1000" s="407"/>
      <c r="K1000" s="407"/>
      <c r="L1000" s="461"/>
      <c r="M1000" s="407"/>
      <c r="N1000" s="407"/>
      <c r="O1000" s="407"/>
      <c r="P1000" s="407"/>
      <c r="Q1000" s="407"/>
      <c r="R1000" s="407"/>
      <c r="S1000" s="407"/>
      <c r="T1000" s="407"/>
      <c r="U1000" s="407"/>
      <c r="V1000" s="407"/>
      <c r="W1000" s="407"/>
      <c r="X1000" s="407"/>
      <c r="Y1000" s="407"/>
      <c r="Z1000" s="407"/>
      <c r="AA1000" s="407"/>
    </row>
  </sheetData>
  <mergeCells count="7">
    <mergeCell ref="K24:K25"/>
    <mergeCell ref="L24:L25"/>
    <mergeCell ref="B1:J1"/>
    <mergeCell ref="B19:J19"/>
    <mergeCell ref="M21:M23"/>
    <mergeCell ref="M7:M12"/>
    <mergeCell ref="M3:M6"/>
  </mergeCells>
  <pageMargins left="0.69999998807907104" right="0.69999998807907104" top="0.75" bottom="0.75" header="0.30000001192092896" footer="0.30000001192092896"/>
  <pageSetup paperSize="0" orientation="portrait" horizontalDpi="0" verticalDpi="2048"/>
  <headerFooter alignWithMargins="0"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6"/>
  <sheetViews>
    <sheetView showGridLines="0" workbookViewId="0"/>
  </sheetViews>
  <sheetFormatPr baseColWidth="10" defaultRowHeight="15" customHeight="1"/>
  <cols>
    <col min="1" max="1" width="13.875" style="5" customWidth="1"/>
    <col min="2" max="2" width="9" style="5" customWidth="1"/>
    <col min="3" max="3" width="6.375" style="5" customWidth="1"/>
    <col min="4" max="5" width="10.125" style="5" customWidth="1"/>
    <col min="6" max="14" width="9.125" style="5" customWidth="1"/>
    <col min="15" max="15" width="5.375" style="5" customWidth="1"/>
    <col min="16" max="16" width="9.125" style="5" customWidth="1"/>
    <col min="17" max="18" width="7.875" style="5" customWidth="1"/>
    <col min="19" max="19" width="7.125" style="5" customWidth="1"/>
    <col min="20" max="256" width="7.625" style="5" customWidth="1"/>
  </cols>
  <sheetData>
    <row r="1" spans="1:20" ht="15.6" customHeight="1">
      <c r="A1" s="574" t="s">
        <v>1088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6"/>
      <c r="T1" s="427"/>
    </row>
    <row r="2" spans="1:20" ht="15.75" customHeight="1">
      <c r="A2" s="577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9"/>
      <c r="T2" s="427"/>
    </row>
    <row r="3" spans="1:20" ht="30" customHeight="1">
      <c r="A3" s="467" t="s">
        <v>57</v>
      </c>
      <c r="B3" s="468" t="s">
        <v>1089</v>
      </c>
      <c r="C3" s="469" t="s">
        <v>1090</v>
      </c>
      <c r="D3" s="470" t="s">
        <v>1091</v>
      </c>
      <c r="E3" s="470" t="s">
        <v>1092</v>
      </c>
      <c r="F3" s="470" t="s">
        <v>1093</v>
      </c>
      <c r="G3" s="470" t="s">
        <v>1094</v>
      </c>
      <c r="H3" s="470" t="s">
        <v>1095</v>
      </c>
      <c r="I3" s="470" t="s">
        <v>1096</v>
      </c>
      <c r="J3" s="470" t="s">
        <v>1097</v>
      </c>
      <c r="K3" s="470" t="s">
        <v>1098</v>
      </c>
      <c r="L3" s="470" t="s">
        <v>1099</v>
      </c>
      <c r="M3" s="470" t="s">
        <v>1100</v>
      </c>
      <c r="N3" s="470" t="s">
        <v>1101</v>
      </c>
      <c r="O3" s="470" t="s">
        <v>1102</v>
      </c>
      <c r="P3" s="471" t="s">
        <v>1103</v>
      </c>
      <c r="Q3" s="471" t="s">
        <v>1104</v>
      </c>
      <c r="R3" s="471" t="s">
        <v>1105</v>
      </c>
      <c r="S3" s="471" t="s">
        <v>1106</v>
      </c>
      <c r="T3" s="472"/>
    </row>
    <row r="4" spans="1:20" ht="15" customHeight="1">
      <c r="A4" s="473" t="s">
        <v>493</v>
      </c>
      <c r="B4" s="474">
        <v>0</v>
      </c>
      <c r="C4" s="475">
        <v>5</v>
      </c>
      <c r="D4" s="476">
        <v>0</v>
      </c>
      <c r="E4" s="476">
        <f>IFERROR(1*B4,0)</f>
        <v>0</v>
      </c>
      <c r="F4" s="476">
        <f>IFERROR(2*B4,0)</f>
        <v>0</v>
      </c>
      <c r="G4" s="476">
        <f>IFERROR(2*B4,0)</f>
        <v>0</v>
      </c>
      <c r="H4" s="476">
        <v>0</v>
      </c>
      <c r="I4" s="476">
        <v>0</v>
      </c>
      <c r="J4" s="476">
        <v>0</v>
      </c>
      <c r="K4" s="476">
        <v>0</v>
      </c>
      <c r="L4" s="476">
        <v>0</v>
      </c>
      <c r="M4" s="476">
        <v>0</v>
      </c>
      <c r="N4" s="476">
        <v>0</v>
      </c>
      <c r="O4" s="476">
        <v>0</v>
      </c>
      <c r="P4" s="476">
        <v>0</v>
      </c>
      <c r="Q4" s="476">
        <v>0</v>
      </c>
      <c r="R4" s="476">
        <v>0</v>
      </c>
      <c r="S4" s="25" t="str">
        <f t="shared" ref="S4:S67" si="0">IF(B4&gt;0,"Added"," ")</f>
        <v xml:space="preserve"> </v>
      </c>
      <c r="T4" s="472"/>
    </row>
    <row r="5" spans="1:20" ht="15" customHeight="1">
      <c r="A5" s="25" t="s">
        <v>671</v>
      </c>
      <c r="B5" s="474">
        <v>0</v>
      </c>
      <c r="C5" s="475">
        <v>12</v>
      </c>
      <c r="D5" s="476">
        <f>IFERROR(12*B5,0)</f>
        <v>0</v>
      </c>
      <c r="E5" s="476">
        <v>0</v>
      </c>
      <c r="F5" s="476">
        <v>0</v>
      </c>
      <c r="G5" s="476">
        <v>0</v>
      </c>
      <c r="H5" s="476">
        <v>0</v>
      </c>
      <c r="I5" s="476">
        <v>0</v>
      </c>
      <c r="J5" s="476">
        <v>0</v>
      </c>
      <c r="K5" s="476">
        <v>0</v>
      </c>
      <c r="L5" s="476">
        <v>0</v>
      </c>
      <c r="M5" s="476">
        <v>0</v>
      </c>
      <c r="N5" s="476">
        <v>0</v>
      </c>
      <c r="O5" s="476">
        <v>0</v>
      </c>
      <c r="P5" s="476">
        <v>0</v>
      </c>
      <c r="Q5" s="476">
        <v>0</v>
      </c>
      <c r="R5" s="476">
        <v>0</v>
      </c>
      <c r="S5" s="25" t="str">
        <f t="shared" si="0"/>
        <v xml:space="preserve"> </v>
      </c>
      <c r="T5" s="472"/>
    </row>
    <row r="6" spans="1:20" ht="15" customHeight="1">
      <c r="A6" s="25" t="s">
        <v>511</v>
      </c>
      <c r="B6" s="474">
        <v>0</v>
      </c>
      <c r="C6" s="475">
        <v>10</v>
      </c>
      <c r="D6" s="476">
        <f>IFERROR(10*B6,0)</f>
        <v>0</v>
      </c>
      <c r="E6" s="476">
        <v>0</v>
      </c>
      <c r="F6" s="476">
        <v>0</v>
      </c>
      <c r="G6" s="476">
        <v>0</v>
      </c>
      <c r="H6" s="476">
        <v>0</v>
      </c>
      <c r="I6" s="476">
        <v>0</v>
      </c>
      <c r="J6" s="476">
        <v>0</v>
      </c>
      <c r="K6" s="476">
        <v>0</v>
      </c>
      <c r="L6" s="476">
        <v>0</v>
      </c>
      <c r="M6" s="476">
        <v>0</v>
      </c>
      <c r="N6" s="476">
        <v>0</v>
      </c>
      <c r="O6" s="476">
        <v>0</v>
      </c>
      <c r="P6" s="476">
        <v>0</v>
      </c>
      <c r="Q6" s="476">
        <v>0</v>
      </c>
      <c r="R6" s="476">
        <v>0</v>
      </c>
      <c r="S6" s="25" t="str">
        <f t="shared" si="0"/>
        <v xml:space="preserve"> </v>
      </c>
      <c r="T6" s="472"/>
    </row>
    <row r="7" spans="1:20" ht="15" customHeight="1">
      <c r="A7" s="25" t="s">
        <v>859</v>
      </c>
      <c r="B7" s="474">
        <v>0</v>
      </c>
      <c r="C7" s="475">
        <v>10</v>
      </c>
      <c r="D7" s="476">
        <f>IFERROR(10*B7,0)</f>
        <v>0</v>
      </c>
      <c r="E7" s="476">
        <v>0</v>
      </c>
      <c r="F7" s="476">
        <v>0</v>
      </c>
      <c r="G7" s="476">
        <v>0</v>
      </c>
      <c r="H7" s="476">
        <v>0</v>
      </c>
      <c r="I7" s="476">
        <v>0</v>
      </c>
      <c r="J7" s="476">
        <v>0</v>
      </c>
      <c r="K7" s="476">
        <v>0</v>
      </c>
      <c r="L7" s="476">
        <v>0</v>
      </c>
      <c r="M7" s="476">
        <v>0</v>
      </c>
      <c r="N7" s="476">
        <v>0</v>
      </c>
      <c r="O7" s="476">
        <v>0</v>
      </c>
      <c r="P7" s="476">
        <v>0</v>
      </c>
      <c r="Q7" s="476">
        <v>0</v>
      </c>
      <c r="R7" s="476">
        <v>0</v>
      </c>
      <c r="S7" s="25" t="str">
        <f t="shared" si="0"/>
        <v xml:space="preserve"> </v>
      </c>
      <c r="T7" s="472"/>
    </row>
    <row r="8" spans="1:20" ht="15" customHeight="1">
      <c r="A8" s="25" t="s">
        <v>799</v>
      </c>
      <c r="B8" s="474">
        <v>0</v>
      </c>
      <c r="C8" s="475">
        <v>5</v>
      </c>
      <c r="D8" s="476">
        <v>0</v>
      </c>
      <c r="E8" s="476">
        <f>IFERROR(5*B8,0)</f>
        <v>0</v>
      </c>
      <c r="F8" s="476">
        <v>0</v>
      </c>
      <c r="G8" s="476">
        <v>0</v>
      </c>
      <c r="H8" s="476">
        <v>0</v>
      </c>
      <c r="I8" s="476">
        <v>0</v>
      </c>
      <c r="J8" s="476">
        <v>0</v>
      </c>
      <c r="K8" s="476">
        <v>0</v>
      </c>
      <c r="L8" s="476">
        <v>0</v>
      </c>
      <c r="M8" s="476">
        <v>0</v>
      </c>
      <c r="N8" s="476">
        <v>0</v>
      </c>
      <c r="O8" s="476">
        <v>0</v>
      </c>
      <c r="P8" s="476">
        <v>0</v>
      </c>
      <c r="Q8" s="476">
        <v>0</v>
      </c>
      <c r="R8" s="476">
        <v>0</v>
      </c>
      <c r="S8" s="25" t="str">
        <f t="shared" si="0"/>
        <v xml:space="preserve"> </v>
      </c>
      <c r="T8" s="472"/>
    </row>
    <row r="9" spans="1:20" ht="15" customHeight="1">
      <c r="A9" s="25" t="s">
        <v>801</v>
      </c>
      <c r="B9" s="474">
        <v>0</v>
      </c>
      <c r="C9" s="475">
        <v>5</v>
      </c>
      <c r="D9" s="476">
        <v>0</v>
      </c>
      <c r="E9" s="476">
        <f>IFERROR(5*B9,0)</f>
        <v>0</v>
      </c>
      <c r="F9" s="476">
        <v>0</v>
      </c>
      <c r="G9" s="476">
        <v>0</v>
      </c>
      <c r="H9" s="476">
        <v>0</v>
      </c>
      <c r="I9" s="476">
        <v>0</v>
      </c>
      <c r="J9" s="476">
        <v>0</v>
      </c>
      <c r="K9" s="476">
        <v>0</v>
      </c>
      <c r="L9" s="476">
        <v>0</v>
      </c>
      <c r="M9" s="476">
        <v>0</v>
      </c>
      <c r="N9" s="476">
        <v>0</v>
      </c>
      <c r="O9" s="476">
        <v>0</v>
      </c>
      <c r="P9" s="476">
        <v>0</v>
      </c>
      <c r="Q9" s="476">
        <v>0</v>
      </c>
      <c r="R9" s="476">
        <v>0</v>
      </c>
      <c r="S9" s="25" t="str">
        <f t="shared" si="0"/>
        <v xml:space="preserve"> </v>
      </c>
      <c r="T9" s="472"/>
    </row>
    <row r="10" spans="1:20" ht="15" customHeight="1">
      <c r="A10" s="25" t="s">
        <v>495</v>
      </c>
      <c r="B10" s="474">
        <v>0</v>
      </c>
      <c r="C10" s="475">
        <v>5</v>
      </c>
      <c r="D10" s="476">
        <v>0</v>
      </c>
      <c r="E10" s="476">
        <f>IFERROR(5*B10,0)</f>
        <v>0</v>
      </c>
      <c r="F10" s="476">
        <v>0</v>
      </c>
      <c r="G10" s="476">
        <v>0</v>
      </c>
      <c r="H10" s="476">
        <v>0</v>
      </c>
      <c r="I10" s="476">
        <v>0</v>
      </c>
      <c r="J10" s="476">
        <v>0</v>
      </c>
      <c r="K10" s="476">
        <v>0</v>
      </c>
      <c r="L10" s="476">
        <v>0</v>
      </c>
      <c r="M10" s="476">
        <v>0</v>
      </c>
      <c r="N10" s="476">
        <v>0</v>
      </c>
      <c r="O10" s="476">
        <v>0</v>
      </c>
      <c r="P10" s="476">
        <v>0</v>
      </c>
      <c r="Q10" s="476">
        <v>0</v>
      </c>
      <c r="R10" s="476">
        <v>0</v>
      </c>
      <c r="S10" s="25" t="str">
        <f t="shared" si="0"/>
        <v xml:space="preserve"> </v>
      </c>
      <c r="T10" s="472"/>
    </row>
    <row r="11" spans="1:20" ht="15" customHeight="1">
      <c r="A11" s="25" t="s">
        <v>497</v>
      </c>
      <c r="B11" s="474">
        <v>0</v>
      </c>
      <c r="C11" s="475">
        <v>5</v>
      </c>
      <c r="D11" s="476">
        <v>0</v>
      </c>
      <c r="E11" s="476">
        <f>IFERROR(5*B11,0)</f>
        <v>0</v>
      </c>
      <c r="F11" s="476">
        <v>0</v>
      </c>
      <c r="G11" s="476">
        <f>IFERROR(1*A11,0)</f>
        <v>0</v>
      </c>
      <c r="H11" s="476">
        <f>IFERROR(2*A11,0)</f>
        <v>0</v>
      </c>
      <c r="I11" s="476">
        <v>0</v>
      </c>
      <c r="J11" s="476">
        <v>0</v>
      </c>
      <c r="K11" s="476">
        <v>0</v>
      </c>
      <c r="L11" s="476">
        <v>0</v>
      </c>
      <c r="M11" s="476">
        <v>0</v>
      </c>
      <c r="N11" s="476">
        <v>0</v>
      </c>
      <c r="O11" s="476">
        <v>0</v>
      </c>
      <c r="P11" s="476">
        <v>0</v>
      </c>
      <c r="Q11" s="476">
        <v>0</v>
      </c>
      <c r="R11" s="476">
        <v>0</v>
      </c>
      <c r="S11" s="25" t="str">
        <f t="shared" si="0"/>
        <v xml:space="preserve"> </v>
      </c>
      <c r="T11" s="472"/>
    </row>
    <row r="12" spans="1:20" ht="15" customHeight="1">
      <c r="A12" s="25" t="s">
        <v>513</v>
      </c>
      <c r="B12" s="474">
        <v>0</v>
      </c>
      <c r="C12" s="475">
        <v>10</v>
      </c>
      <c r="D12" s="476">
        <f>IFERROR(10*B12,0)</f>
        <v>0</v>
      </c>
      <c r="E12" s="476">
        <v>0</v>
      </c>
      <c r="F12" s="476">
        <v>0</v>
      </c>
      <c r="G12" s="476">
        <v>0</v>
      </c>
      <c r="H12" s="476">
        <v>0</v>
      </c>
      <c r="I12" s="476">
        <v>0</v>
      </c>
      <c r="J12" s="476">
        <v>0</v>
      </c>
      <c r="K12" s="476">
        <v>0</v>
      </c>
      <c r="L12" s="476">
        <v>0</v>
      </c>
      <c r="M12" s="476">
        <v>0</v>
      </c>
      <c r="N12" s="476">
        <v>0</v>
      </c>
      <c r="O12" s="476">
        <v>0</v>
      </c>
      <c r="P12" s="476">
        <v>0</v>
      </c>
      <c r="Q12" s="476">
        <v>0</v>
      </c>
      <c r="R12" s="476">
        <v>0</v>
      </c>
      <c r="S12" s="25" t="str">
        <f t="shared" si="0"/>
        <v xml:space="preserve"> </v>
      </c>
      <c r="T12" s="472"/>
    </row>
    <row r="13" spans="1:20" ht="15" customHeight="1">
      <c r="A13" s="25" t="s">
        <v>821</v>
      </c>
      <c r="B13" s="474">
        <v>0</v>
      </c>
      <c r="C13" s="475">
        <v>10</v>
      </c>
      <c r="D13" s="476">
        <f>IFERROR(10*B13,0)</f>
        <v>0</v>
      </c>
      <c r="E13" s="476">
        <v>0</v>
      </c>
      <c r="F13" s="476">
        <v>0</v>
      </c>
      <c r="G13" s="476">
        <v>0</v>
      </c>
      <c r="H13" s="476">
        <v>0</v>
      </c>
      <c r="I13" s="476">
        <v>0</v>
      </c>
      <c r="J13" s="476">
        <v>0</v>
      </c>
      <c r="K13" s="476">
        <v>0</v>
      </c>
      <c r="L13" s="476">
        <v>0</v>
      </c>
      <c r="M13" s="476">
        <v>0</v>
      </c>
      <c r="N13" s="476">
        <v>0</v>
      </c>
      <c r="O13" s="476">
        <v>0</v>
      </c>
      <c r="P13" s="476">
        <v>0</v>
      </c>
      <c r="Q13" s="476">
        <v>0</v>
      </c>
      <c r="R13" s="476">
        <v>0</v>
      </c>
      <c r="S13" s="25" t="str">
        <f t="shared" si="0"/>
        <v xml:space="preserve"> </v>
      </c>
      <c r="T13" s="472"/>
    </row>
    <row r="14" spans="1:20" ht="15" customHeight="1">
      <c r="A14" s="25" t="s">
        <v>499</v>
      </c>
      <c r="B14" s="474">
        <v>0</v>
      </c>
      <c r="C14" s="475">
        <v>5</v>
      </c>
      <c r="D14" s="476">
        <v>0</v>
      </c>
      <c r="E14" s="476">
        <f>IFERROR(2*B14,0)</f>
        <v>0</v>
      </c>
      <c r="F14" s="476">
        <f>IFERROR(3*B14,0)</f>
        <v>0</v>
      </c>
      <c r="G14" s="476">
        <v>0</v>
      </c>
      <c r="H14" s="476">
        <v>0</v>
      </c>
      <c r="I14" s="476">
        <v>0</v>
      </c>
      <c r="J14" s="476">
        <v>0</v>
      </c>
      <c r="K14" s="476">
        <v>0</v>
      </c>
      <c r="L14" s="476">
        <v>0</v>
      </c>
      <c r="M14" s="476">
        <v>0</v>
      </c>
      <c r="N14" s="476">
        <v>0</v>
      </c>
      <c r="O14" s="476">
        <v>0</v>
      </c>
      <c r="P14" s="476">
        <v>0</v>
      </c>
      <c r="Q14" s="476">
        <v>0</v>
      </c>
      <c r="R14" s="476">
        <v>0</v>
      </c>
      <c r="S14" s="25" t="str">
        <f t="shared" si="0"/>
        <v xml:space="preserve"> </v>
      </c>
      <c r="T14" s="472"/>
    </row>
    <row r="15" spans="1:20" ht="15" customHeight="1">
      <c r="A15" s="25" t="s">
        <v>515</v>
      </c>
      <c r="B15" s="474">
        <v>0</v>
      </c>
      <c r="C15" s="475">
        <v>10</v>
      </c>
      <c r="D15" s="476">
        <f t="shared" ref="D15:D20" si="1">IFERROR(10*B15,0)</f>
        <v>0</v>
      </c>
      <c r="E15" s="476">
        <v>0</v>
      </c>
      <c r="F15" s="476">
        <v>0</v>
      </c>
      <c r="G15" s="476">
        <v>0</v>
      </c>
      <c r="H15" s="476">
        <v>0</v>
      </c>
      <c r="I15" s="476">
        <v>0</v>
      </c>
      <c r="J15" s="476">
        <v>0</v>
      </c>
      <c r="K15" s="476">
        <v>0</v>
      </c>
      <c r="L15" s="476">
        <v>0</v>
      </c>
      <c r="M15" s="476">
        <v>0</v>
      </c>
      <c r="N15" s="476">
        <v>0</v>
      </c>
      <c r="O15" s="476">
        <v>0</v>
      </c>
      <c r="P15" s="476">
        <v>0</v>
      </c>
      <c r="Q15" s="476">
        <v>0</v>
      </c>
      <c r="R15" s="476">
        <v>0</v>
      </c>
      <c r="S15" s="25" t="str">
        <f t="shared" si="0"/>
        <v xml:space="preserve"> </v>
      </c>
      <c r="T15" s="472"/>
    </row>
    <row r="16" spans="1:20" ht="15" customHeight="1">
      <c r="A16" s="25" t="s">
        <v>745</v>
      </c>
      <c r="B16" s="474">
        <v>0</v>
      </c>
      <c r="C16" s="475">
        <v>10</v>
      </c>
      <c r="D16" s="476">
        <f t="shared" si="1"/>
        <v>0</v>
      </c>
      <c r="E16" s="476">
        <v>0</v>
      </c>
      <c r="F16" s="476">
        <v>0</v>
      </c>
      <c r="G16" s="476">
        <v>0</v>
      </c>
      <c r="H16" s="476">
        <v>0</v>
      </c>
      <c r="I16" s="476">
        <v>0</v>
      </c>
      <c r="J16" s="476">
        <v>0</v>
      </c>
      <c r="K16" s="476">
        <v>0</v>
      </c>
      <c r="L16" s="476">
        <v>0</v>
      </c>
      <c r="M16" s="476">
        <v>0</v>
      </c>
      <c r="N16" s="476">
        <v>0</v>
      </c>
      <c r="O16" s="476">
        <v>0</v>
      </c>
      <c r="P16" s="476">
        <v>0</v>
      </c>
      <c r="Q16" s="476">
        <v>0</v>
      </c>
      <c r="R16" s="476">
        <v>0</v>
      </c>
      <c r="S16" s="25" t="str">
        <f t="shared" si="0"/>
        <v xml:space="preserve"> </v>
      </c>
      <c r="T16" s="472"/>
    </row>
    <row r="17" spans="1:20" ht="15" customHeight="1">
      <c r="A17" s="25" t="s">
        <v>517</v>
      </c>
      <c r="B17" s="474">
        <v>0</v>
      </c>
      <c r="C17" s="475">
        <v>10</v>
      </c>
      <c r="D17" s="476">
        <f t="shared" si="1"/>
        <v>0</v>
      </c>
      <c r="E17" s="476">
        <v>0</v>
      </c>
      <c r="F17" s="476">
        <v>0</v>
      </c>
      <c r="G17" s="476">
        <v>0</v>
      </c>
      <c r="H17" s="476">
        <v>0</v>
      </c>
      <c r="I17" s="476">
        <v>0</v>
      </c>
      <c r="J17" s="476">
        <v>0</v>
      </c>
      <c r="K17" s="476">
        <v>0</v>
      </c>
      <c r="L17" s="476">
        <v>0</v>
      </c>
      <c r="M17" s="476">
        <v>0</v>
      </c>
      <c r="N17" s="476">
        <v>0</v>
      </c>
      <c r="O17" s="476">
        <v>0</v>
      </c>
      <c r="P17" s="476">
        <v>0</v>
      </c>
      <c r="Q17" s="476">
        <v>0</v>
      </c>
      <c r="R17" s="476">
        <v>0</v>
      </c>
      <c r="S17" s="25" t="str">
        <f t="shared" si="0"/>
        <v xml:space="preserve"> </v>
      </c>
      <c r="T17" s="472"/>
    </row>
    <row r="18" spans="1:20" ht="15" customHeight="1">
      <c r="A18" s="25" t="s">
        <v>823</v>
      </c>
      <c r="B18" s="474">
        <v>0</v>
      </c>
      <c r="C18" s="475">
        <v>10</v>
      </c>
      <c r="D18" s="476">
        <f t="shared" si="1"/>
        <v>0</v>
      </c>
      <c r="E18" s="476">
        <v>0</v>
      </c>
      <c r="F18" s="476">
        <v>0</v>
      </c>
      <c r="G18" s="476">
        <v>0</v>
      </c>
      <c r="H18" s="476">
        <v>0</v>
      </c>
      <c r="I18" s="476">
        <v>0</v>
      </c>
      <c r="J18" s="476">
        <v>0</v>
      </c>
      <c r="K18" s="476">
        <v>0</v>
      </c>
      <c r="L18" s="476">
        <v>0</v>
      </c>
      <c r="M18" s="476">
        <v>0</v>
      </c>
      <c r="N18" s="476">
        <v>0</v>
      </c>
      <c r="O18" s="476">
        <v>0</v>
      </c>
      <c r="P18" s="476">
        <v>0</v>
      </c>
      <c r="Q18" s="476">
        <v>0</v>
      </c>
      <c r="R18" s="476">
        <v>0</v>
      </c>
      <c r="S18" s="25" t="str">
        <f t="shared" si="0"/>
        <v xml:space="preserve"> </v>
      </c>
      <c r="T18" s="472"/>
    </row>
    <row r="19" spans="1:20" ht="15" customHeight="1">
      <c r="A19" s="25" t="s">
        <v>861</v>
      </c>
      <c r="B19" s="474">
        <v>0</v>
      </c>
      <c r="C19" s="475">
        <v>10</v>
      </c>
      <c r="D19" s="476">
        <f t="shared" si="1"/>
        <v>0</v>
      </c>
      <c r="E19" s="476">
        <v>0</v>
      </c>
      <c r="F19" s="476">
        <v>0</v>
      </c>
      <c r="G19" s="476">
        <v>0</v>
      </c>
      <c r="H19" s="476">
        <v>0</v>
      </c>
      <c r="I19" s="476">
        <v>0</v>
      </c>
      <c r="J19" s="476">
        <v>0</v>
      </c>
      <c r="K19" s="476">
        <v>0</v>
      </c>
      <c r="L19" s="476">
        <v>0</v>
      </c>
      <c r="M19" s="476">
        <v>0</v>
      </c>
      <c r="N19" s="476">
        <v>0</v>
      </c>
      <c r="O19" s="476">
        <v>0</v>
      </c>
      <c r="P19" s="476">
        <v>0</v>
      </c>
      <c r="Q19" s="476">
        <v>0</v>
      </c>
      <c r="R19" s="476">
        <v>0</v>
      </c>
      <c r="S19" s="25" t="str">
        <f t="shared" si="0"/>
        <v xml:space="preserve"> </v>
      </c>
      <c r="T19" s="472"/>
    </row>
    <row r="20" spans="1:20" ht="15" customHeight="1">
      <c r="A20" s="25" t="s">
        <v>863</v>
      </c>
      <c r="B20" s="474">
        <v>0</v>
      </c>
      <c r="C20" s="475">
        <v>10</v>
      </c>
      <c r="D20" s="476">
        <f t="shared" si="1"/>
        <v>0</v>
      </c>
      <c r="E20" s="476">
        <v>0</v>
      </c>
      <c r="F20" s="476">
        <v>0</v>
      </c>
      <c r="G20" s="476">
        <v>0</v>
      </c>
      <c r="H20" s="476">
        <v>0</v>
      </c>
      <c r="I20" s="476">
        <v>0</v>
      </c>
      <c r="J20" s="476">
        <v>0</v>
      </c>
      <c r="K20" s="476">
        <v>0</v>
      </c>
      <c r="L20" s="476">
        <v>0</v>
      </c>
      <c r="M20" s="476">
        <v>0</v>
      </c>
      <c r="N20" s="476">
        <v>0</v>
      </c>
      <c r="O20" s="476">
        <v>0</v>
      </c>
      <c r="P20" s="476">
        <v>0</v>
      </c>
      <c r="Q20" s="476">
        <v>0</v>
      </c>
      <c r="R20" s="476">
        <v>0</v>
      </c>
      <c r="S20" s="25" t="str">
        <f t="shared" si="0"/>
        <v xml:space="preserve"> </v>
      </c>
      <c r="T20" s="472"/>
    </row>
    <row r="21" spans="1:20" ht="15" customHeight="1">
      <c r="A21" s="25" t="s">
        <v>757</v>
      </c>
      <c r="B21" s="474">
        <v>0</v>
      </c>
      <c r="C21" s="475">
        <v>20</v>
      </c>
      <c r="D21" s="476">
        <f>IFERROR(20*B21,0)</f>
        <v>0</v>
      </c>
      <c r="E21" s="476">
        <v>0</v>
      </c>
      <c r="F21" s="476">
        <v>0</v>
      </c>
      <c r="G21" s="476">
        <v>0</v>
      </c>
      <c r="H21" s="476">
        <v>0</v>
      </c>
      <c r="I21" s="476">
        <v>0</v>
      </c>
      <c r="J21" s="476">
        <v>0</v>
      </c>
      <c r="K21" s="476">
        <v>0</v>
      </c>
      <c r="L21" s="476">
        <v>0</v>
      </c>
      <c r="M21" s="476">
        <v>0</v>
      </c>
      <c r="N21" s="476">
        <v>0</v>
      </c>
      <c r="O21" s="476">
        <v>0</v>
      </c>
      <c r="P21" s="476">
        <v>0</v>
      </c>
      <c r="Q21" s="476">
        <v>0</v>
      </c>
      <c r="R21" s="476">
        <v>0</v>
      </c>
      <c r="S21" s="25" t="str">
        <f t="shared" si="0"/>
        <v xml:space="preserve"> </v>
      </c>
      <c r="T21" s="472"/>
    </row>
    <row r="22" spans="1:20" ht="15" customHeight="1">
      <c r="A22" s="25" t="s">
        <v>759</v>
      </c>
      <c r="B22" s="474">
        <v>0</v>
      </c>
      <c r="C22" s="475">
        <v>20</v>
      </c>
      <c r="D22" s="476">
        <f>IFERROR(20*B22,0)</f>
        <v>0</v>
      </c>
      <c r="E22" s="476">
        <v>0</v>
      </c>
      <c r="F22" s="476">
        <v>0</v>
      </c>
      <c r="G22" s="476">
        <v>0</v>
      </c>
      <c r="H22" s="476">
        <v>0</v>
      </c>
      <c r="I22" s="476">
        <v>0</v>
      </c>
      <c r="J22" s="476">
        <v>0</v>
      </c>
      <c r="K22" s="476">
        <v>0</v>
      </c>
      <c r="L22" s="476">
        <v>0</v>
      </c>
      <c r="M22" s="476">
        <v>0</v>
      </c>
      <c r="N22" s="476">
        <v>0</v>
      </c>
      <c r="O22" s="476">
        <v>0</v>
      </c>
      <c r="P22" s="476">
        <v>0</v>
      </c>
      <c r="Q22" s="476">
        <v>0</v>
      </c>
      <c r="R22" s="476">
        <v>0</v>
      </c>
      <c r="S22" s="25" t="str">
        <f t="shared" si="0"/>
        <v xml:space="preserve"> </v>
      </c>
      <c r="T22" s="472"/>
    </row>
    <row r="23" spans="1:20" ht="15" customHeight="1">
      <c r="A23" s="25" t="s">
        <v>581</v>
      </c>
      <c r="B23" s="474">
        <v>0</v>
      </c>
      <c r="C23" s="475">
        <v>20</v>
      </c>
      <c r="D23" s="476">
        <f>IFERROR(20*B23,0)</f>
        <v>0</v>
      </c>
      <c r="E23" s="476">
        <v>0</v>
      </c>
      <c r="F23" s="476">
        <v>0</v>
      </c>
      <c r="G23" s="476">
        <v>0</v>
      </c>
      <c r="H23" s="476">
        <v>0</v>
      </c>
      <c r="I23" s="476">
        <v>0</v>
      </c>
      <c r="J23" s="476">
        <v>0</v>
      </c>
      <c r="K23" s="476">
        <v>0</v>
      </c>
      <c r="L23" s="476">
        <v>0</v>
      </c>
      <c r="M23" s="476">
        <v>0</v>
      </c>
      <c r="N23" s="476">
        <v>0</v>
      </c>
      <c r="O23" s="476">
        <v>0</v>
      </c>
      <c r="P23" s="476">
        <v>0</v>
      </c>
      <c r="Q23" s="476">
        <v>0</v>
      </c>
      <c r="R23" s="476">
        <v>0</v>
      </c>
      <c r="S23" s="25" t="str">
        <f t="shared" si="0"/>
        <v xml:space="preserve"> </v>
      </c>
      <c r="T23" s="472"/>
    </row>
    <row r="24" spans="1:20" ht="15" customHeight="1">
      <c r="A24" s="25" t="s">
        <v>583</v>
      </c>
      <c r="B24" s="474">
        <v>0</v>
      </c>
      <c r="C24" s="475">
        <v>20</v>
      </c>
      <c r="D24" s="476">
        <f>IFERROR(20*B24,0)</f>
        <v>0</v>
      </c>
      <c r="E24" s="476">
        <v>0</v>
      </c>
      <c r="F24" s="476">
        <v>0</v>
      </c>
      <c r="G24" s="476">
        <v>0</v>
      </c>
      <c r="H24" s="476">
        <v>0</v>
      </c>
      <c r="I24" s="476">
        <v>0</v>
      </c>
      <c r="J24" s="476">
        <v>0</v>
      </c>
      <c r="K24" s="476">
        <v>0</v>
      </c>
      <c r="L24" s="476">
        <v>0</v>
      </c>
      <c r="M24" s="476">
        <v>0</v>
      </c>
      <c r="N24" s="476">
        <v>0</v>
      </c>
      <c r="O24" s="476">
        <v>0</v>
      </c>
      <c r="P24" s="476">
        <v>0</v>
      </c>
      <c r="Q24" s="476">
        <v>0</v>
      </c>
      <c r="R24" s="476">
        <v>0</v>
      </c>
      <c r="S24" s="25" t="str">
        <f t="shared" si="0"/>
        <v xml:space="preserve"> </v>
      </c>
      <c r="T24" s="472"/>
    </row>
    <row r="25" spans="1:20" ht="15" customHeight="1">
      <c r="A25" s="25" t="s">
        <v>747</v>
      </c>
      <c r="B25" s="474">
        <v>0</v>
      </c>
      <c r="C25" s="475">
        <v>10</v>
      </c>
      <c r="D25" s="476">
        <f>IFERROR(10*B25,0)</f>
        <v>0</v>
      </c>
      <c r="E25" s="476">
        <v>0</v>
      </c>
      <c r="F25" s="476">
        <v>0</v>
      </c>
      <c r="G25" s="476">
        <v>0</v>
      </c>
      <c r="H25" s="476">
        <v>0</v>
      </c>
      <c r="I25" s="476">
        <v>0</v>
      </c>
      <c r="J25" s="476">
        <v>0</v>
      </c>
      <c r="K25" s="476">
        <v>0</v>
      </c>
      <c r="L25" s="476">
        <v>0</v>
      </c>
      <c r="M25" s="476">
        <v>0</v>
      </c>
      <c r="N25" s="476">
        <v>0</v>
      </c>
      <c r="O25" s="476">
        <v>0</v>
      </c>
      <c r="P25" s="476">
        <v>0</v>
      </c>
      <c r="Q25" s="476">
        <v>0</v>
      </c>
      <c r="R25" s="476">
        <v>0</v>
      </c>
      <c r="S25" s="25" t="str">
        <f t="shared" si="0"/>
        <v xml:space="preserve"> </v>
      </c>
      <c r="T25" s="472"/>
    </row>
    <row r="26" spans="1:20" ht="15" customHeight="1">
      <c r="A26" s="25" t="s">
        <v>825</v>
      </c>
      <c r="B26" s="474">
        <v>0</v>
      </c>
      <c r="C26" s="475">
        <v>10</v>
      </c>
      <c r="D26" s="476">
        <f>IFERROR(10*B26,0)</f>
        <v>0</v>
      </c>
      <c r="E26" s="476">
        <v>0</v>
      </c>
      <c r="F26" s="476">
        <v>0</v>
      </c>
      <c r="G26" s="476">
        <v>0</v>
      </c>
      <c r="H26" s="476">
        <v>0</v>
      </c>
      <c r="I26" s="476">
        <v>0</v>
      </c>
      <c r="J26" s="476">
        <v>0</v>
      </c>
      <c r="K26" s="476">
        <v>0</v>
      </c>
      <c r="L26" s="476">
        <v>0</v>
      </c>
      <c r="M26" s="476">
        <v>0</v>
      </c>
      <c r="N26" s="476">
        <v>0</v>
      </c>
      <c r="O26" s="476">
        <v>0</v>
      </c>
      <c r="P26" s="476">
        <v>0</v>
      </c>
      <c r="Q26" s="476">
        <v>0</v>
      </c>
      <c r="R26" s="476">
        <v>0</v>
      </c>
      <c r="S26" s="25" t="str">
        <f t="shared" si="0"/>
        <v xml:space="preserve"> </v>
      </c>
      <c r="T26" s="472"/>
    </row>
    <row r="27" spans="1:20" ht="15" customHeight="1">
      <c r="A27" s="25" t="s">
        <v>565</v>
      </c>
      <c r="B27" s="474">
        <v>0</v>
      </c>
      <c r="C27" s="475">
        <v>10</v>
      </c>
      <c r="D27" s="476">
        <f>IFERROR(10*B27,0)</f>
        <v>0</v>
      </c>
      <c r="E27" s="476">
        <v>0</v>
      </c>
      <c r="F27" s="476">
        <v>0</v>
      </c>
      <c r="G27" s="476">
        <v>0</v>
      </c>
      <c r="H27" s="476">
        <v>0</v>
      </c>
      <c r="I27" s="476">
        <v>0</v>
      </c>
      <c r="J27" s="476">
        <v>0</v>
      </c>
      <c r="K27" s="476">
        <v>0</v>
      </c>
      <c r="L27" s="476">
        <v>0</v>
      </c>
      <c r="M27" s="476">
        <v>0</v>
      </c>
      <c r="N27" s="476">
        <v>0</v>
      </c>
      <c r="O27" s="476">
        <v>0</v>
      </c>
      <c r="P27" s="476">
        <v>0</v>
      </c>
      <c r="Q27" s="476">
        <v>0</v>
      </c>
      <c r="R27" s="476">
        <v>0</v>
      </c>
      <c r="S27" s="25" t="str">
        <f t="shared" si="0"/>
        <v xml:space="preserve"> </v>
      </c>
      <c r="T27" s="472"/>
    </row>
    <row r="28" spans="1:20" ht="15" customHeight="1">
      <c r="A28" s="25" t="s">
        <v>567</v>
      </c>
      <c r="B28" s="474">
        <v>0</v>
      </c>
      <c r="C28" s="475">
        <v>10</v>
      </c>
      <c r="D28" s="476">
        <f>IFERROR(10*B28,0)</f>
        <v>0</v>
      </c>
      <c r="E28" s="476">
        <v>0</v>
      </c>
      <c r="F28" s="476">
        <v>0</v>
      </c>
      <c r="G28" s="476">
        <v>0</v>
      </c>
      <c r="H28" s="476">
        <v>0</v>
      </c>
      <c r="I28" s="476">
        <v>0</v>
      </c>
      <c r="J28" s="476">
        <v>0</v>
      </c>
      <c r="K28" s="476">
        <v>0</v>
      </c>
      <c r="L28" s="476">
        <v>0</v>
      </c>
      <c r="M28" s="476">
        <v>0</v>
      </c>
      <c r="N28" s="476">
        <v>0</v>
      </c>
      <c r="O28" s="476">
        <v>0</v>
      </c>
      <c r="P28" s="476">
        <v>0</v>
      </c>
      <c r="Q28" s="476">
        <v>0</v>
      </c>
      <c r="R28" s="476">
        <v>0</v>
      </c>
      <c r="S28" s="25" t="str">
        <f t="shared" si="0"/>
        <v xml:space="preserve"> </v>
      </c>
      <c r="T28" s="472"/>
    </row>
    <row r="29" spans="1:20" ht="15" customHeight="1">
      <c r="A29" s="25" t="s">
        <v>749</v>
      </c>
      <c r="B29" s="474">
        <v>0</v>
      </c>
      <c r="C29" s="475">
        <v>10</v>
      </c>
      <c r="D29" s="476">
        <f>IFERROR(10*B29,0)</f>
        <v>0</v>
      </c>
      <c r="E29" s="476">
        <v>0</v>
      </c>
      <c r="F29" s="476">
        <v>0</v>
      </c>
      <c r="G29" s="476">
        <v>0</v>
      </c>
      <c r="H29" s="476">
        <v>0</v>
      </c>
      <c r="I29" s="476">
        <v>0</v>
      </c>
      <c r="J29" s="476">
        <v>0</v>
      </c>
      <c r="K29" s="476">
        <v>0</v>
      </c>
      <c r="L29" s="476">
        <v>0</v>
      </c>
      <c r="M29" s="476">
        <v>0</v>
      </c>
      <c r="N29" s="476">
        <v>0</v>
      </c>
      <c r="O29" s="476">
        <v>0</v>
      </c>
      <c r="P29" s="476">
        <v>0</v>
      </c>
      <c r="Q29" s="476">
        <v>0</v>
      </c>
      <c r="R29" s="476">
        <v>0</v>
      </c>
      <c r="S29" s="25" t="str">
        <f t="shared" si="0"/>
        <v xml:space="preserve"> </v>
      </c>
      <c r="T29" s="472"/>
    </row>
    <row r="30" spans="1:20" ht="15" customHeight="1">
      <c r="A30" s="25" t="s">
        <v>877</v>
      </c>
      <c r="B30" s="474">
        <v>0</v>
      </c>
      <c r="C30" s="475">
        <v>20</v>
      </c>
      <c r="D30" s="476">
        <f>IFERROR(20*B30,0)</f>
        <v>0</v>
      </c>
      <c r="E30" s="476">
        <v>0</v>
      </c>
      <c r="F30" s="476">
        <v>0</v>
      </c>
      <c r="G30" s="476">
        <v>0</v>
      </c>
      <c r="H30" s="476">
        <v>0</v>
      </c>
      <c r="I30" s="476">
        <v>0</v>
      </c>
      <c r="J30" s="476">
        <v>0</v>
      </c>
      <c r="K30" s="476">
        <v>0</v>
      </c>
      <c r="L30" s="476">
        <v>0</v>
      </c>
      <c r="M30" s="476">
        <v>0</v>
      </c>
      <c r="N30" s="476">
        <v>0</v>
      </c>
      <c r="O30" s="476">
        <v>0</v>
      </c>
      <c r="P30" s="476">
        <v>0</v>
      </c>
      <c r="Q30" s="476">
        <v>0</v>
      </c>
      <c r="R30" s="476">
        <v>0</v>
      </c>
      <c r="S30" s="25" t="str">
        <f t="shared" si="0"/>
        <v xml:space="preserve"> </v>
      </c>
      <c r="T30" s="472"/>
    </row>
    <row r="31" spans="1:20" ht="15" customHeight="1">
      <c r="A31" s="25" t="s">
        <v>879</v>
      </c>
      <c r="B31" s="474">
        <v>0</v>
      </c>
      <c r="C31" s="475">
        <v>20</v>
      </c>
      <c r="D31" s="476">
        <f>IFERROR(20*B31,0)</f>
        <v>0</v>
      </c>
      <c r="E31" s="476">
        <v>0</v>
      </c>
      <c r="F31" s="476">
        <v>0</v>
      </c>
      <c r="G31" s="476">
        <v>0</v>
      </c>
      <c r="H31" s="476">
        <v>0</v>
      </c>
      <c r="I31" s="476">
        <v>0</v>
      </c>
      <c r="J31" s="476">
        <v>0</v>
      </c>
      <c r="K31" s="476">
        <v>0</v>
      </c>
      <c r="L31" s="476">
        <v>0</v>
      </c>
      <c r="M31" s="476">
        <v>0</v>
      </c>
      <c r="N31" s="476">
        <v>0</v>
      </c>
      <c r="O31" s="476">
        <v>0</v>
      </c>
      <c r="P31" s="476">
        <v>0</v>
      </c>
      <c r="Q31" s="476">
        <v>0</v>
      </c>
      <c r="R31" s="476">
        <v>0</v>
      </c>
      <c r="S31" s="25" t="str">
        <f t="shared" si="0"/>
        <v xml:space="preserve"> </v>
      </c>
      <c r="T31" s="472"/>
    </row>
    <row r="32" spans="1:20" ht="15" customHeight="1">
      <c r="A32" s="25" t="s">
        <v>1107</v>
      </c>
      <c r="B32" s="474">
        <v>0</v>
      </c>
      <c r="C32" s="475">
        <v>10</v>
      </c>
      <c r="D32" s="476">
        <f>IFERROR(10*B32,0)</f>
        <v>0</v>
      </c>
      <c r="E32" s="476">
        <v>0</v>
      </c>
      <c r="F32" s="476">
        <v>0</v>
      </c>
      <c r="G32" s="476">
        <v>0</v>
      </c>
      <c r="H32" s="476">
        <v>0</v>
      </c>
      <c r="I32" s="476">
        <v>0</v>
      </c>
      <c r="J32" s="476">
        <v>0</v>
      </c>
      <c r="K32" s="476">
        <v>0</v>
      </c>
      <c r="L32" s="476">
        <v>0</v>
      </c>
      <c r="M32" s="476">
        <v>0</v>
      </c>
      <c r="N32" s="476">
        <v>0</v>
      </c>
      <c r="O32" s="476">
        <v>0</v>
      </c>
      <c r="P32" s="476">
        <v>0</v>
      </c>
      <c r="Q32" s="476">
        <v>0</v>
      </c>
      <c r="R32" s="476">
        <v>0</v>
      </c>
      <c r="S32" s="25" t="str">
        <f t="shared" si="0"/>
        <v xml:space="preserve"> </v>
      </c>
      <c r="T32" s="472"/>
    </row>
    <row r="33" spans="1:20" ht="15" customHeight="1">
      <c r="A33" s="25" t="s">
        <v>803</v>
      </c>
      <c r="B33" s="474">
        <v>0</v>
      </c>
      <c r="C33" s="475">
        <v>5</v>
      </c>
      <c r="D33" s="476">
        <v>0</v>
      </c>
      <c r="E33" s="476">
        <f>IFERROR(5*B33,0)</f>
        <v>0</v>
      </c>
      <c r="F33" s="476">
        <v>0</v>
      </c>
      <c r="G33" s="476">
        <v>0</v>
      </c>
      <c r="H33" s="476">
        <v>0</v>
      </c>
      <c r="I33" s="476">
        <v>0</v>
      </c>
      <c r="J33" s="476">
        <v>0</v>
      </c>
      <c r="K33" s="476">
        <v>0</v>
      </c>
      <c r="L33" s="476">
        <v>0</v>
      </c>
      <c r="M33" s="476">
        <v>0</v>
      </c>
      <c r="N33" s="476">
        <v>0</v>
      </c>
      <c r="O33" s="476">
        <v>0</v>
      </c>
      <c r="P33" s="476">
        <v>0</v>
      </c>
      <c r="Q33" s="476">
        <v>0</v>
      </c>
      <c r="R33" s="476">
        <v>0</v>
      </c>
      <c r="S33" s="25" t="str">
        <f t="shared" si="0"/>
        <v xml:space="preserve"> </v>
      </c>
      <c r="T33" s="472"/>
    </row>
    <row r="34" spans="1:20" ht="15" customHeight="1">
      <c r="A34" s="25" t="s">
        <v>805</v>
      </c>
      <c r="B34" s="474">
        <v>0</v>
      </c>
      <c r="C34" s="475">
        <v>5</v>
      </c>
      <c r="D34" s="476">
        <v>0</v>
      </c>
      <c r="E34" s="476">
        <f>IFERROR(4*B34,0)</f>
        <v>0</v>
      </c>
      <c r="F34" s="476">
        <f>IFERROR(1*B34,0)</f>
        <v>0</v>
      </c>
      <c r="G34" s="476">
        <v>0</v>
      </c>
      <c r="H34" s="476">
        <v>0</v>
      </c>
      <c r="I34" s="476">
        <v>0</v>
      </c>
      <c r="J34" s="476">
        <v>0</v>
      </c>
      <c r="K34" s="476">
        <v>0</v>
      </c>
      <c r="L34" s="476">
        <v>0</v>
      </c>
      <c r="M34" s="476">
        <v>0</v>
      </c>
      <c r="N34" s="476">
        <v>0</v>
      </c>
      <c r="O34" s="476">
        <v>0</v>
      </c>
      <c r="P34" s="476">
        <v>0</v>
      </c>
      <c r="Q34" s="476">
        <v>0</v>
      </c>
      <c r="R34" s="476">
        <v>0</v>
      </c>
      <c r="S34" s="25" t="str">
        <f t="shared" si="0"/>
        <v xml:space="preserve"> </v>
      </c>
      <c r="T34" s="472"/>
    </row>
    <row r="35" spans="1:20" ht="15" customHeight="1">
      <c r="A35" s="25" t="s">
        <v>673</v>
      </c>
      <c r="B35" s="474">
        <v>0</v>
      </c>
      <c r="C35" s="475">
        <v>10</v>
      </c>
      <c r="D35" s="476">
        <f>IFERROR(10*B35,0)</f>
        <v>0</v>
      </c>
      <c r="E35" s="476">
        <v>0</v>
      </c>
      <c r="F35" s="476">
        <v>0</v>
      </c>
      <c r="G35" s="476">
        <v>0</v>
      </c>
      <c r="H35" s="476">
        <v>0</v>
      </c>
      <c r="I35" s="476">
        <v>0</v>
      </c>
      <c r="J35" s="476">
        <v>0</v>
      </c>
      <c r="K35" s="476">
        <v>0</v>
      </c>
      <c r="L35" s="476">
        <v>0</v>
      </c>
      <c r="M35" s="476">
        <v>0</v>
      </c>
      <c r="N35" s="476">
        <v>0</v>
      </c>
      <c r="O35" s="476">
        <v>0</v>
      </c>
      <c r="P35" s="476">
        <v>0</v>
      </c>
      <c r="Q35" s="476">
        <v>0</v>
      </c>
      <c r="R35" s="476">
        <v>0</v>
      </c>
      <c r="S35" s="25" t="str">
        <f t="shared" si="0"/>
        <v xml:space="preserve"> </v>
      </c>
      <c r="T35" s="472"/>
    </row>
    <row r="36" spans="1:20" ht="15" customHeight="1">
      <c r="A36" s="25" t="s">
        <v>645</v>
      </c>
      <c r="B36" s="474">
        <v>0</v>
      </c>
      <c r="C36" s="475">
        <v>5</v>
      </c>
      <c r="D36" s="476">
        <f>IFERROR(5*B36,0)</f>
        <v>0</v>
      </c>
      <c r="E36" s="476">
        <v>0</v>
      </c>
      <c r="F36" s="476">
        <v>0</v>
      </c>
      <c r="G36" s="476">
        <v>0</v>
      </c>
      <c r="H36" s="476">
        <v>0</v>
      </c>
      <c r="I36" s="476">
        <v>0</v>
      </c>
      <c r="J36" s="476">
        <v>0</v>
      </c>
      <c r="K36" s="476">
        <v>0</v>
      </c>
      <c r="L36" s="476">
        <v>0</v>
      </c>
      <c r="M36" s="476">
        <v>0</v>
      </c>
      <c r="N36" s="476">
        <v>0</v>
      </c>
      <c r="O36" s="476">
        <v>0</v>
      </c>
      <c r="P36" s="476">
        <v>0</v>
      </c>
      <c r="Q36" s="476">
        <v>0</v>
      </c>
      <c r="R36" s="476">
        <v>0</v>
      </c>
      <c r="S36" s="25" t="str">
        <f t="shared" si="0"/>
        <v xml:space="preserve"> </v>
      </c>
      <c r="T36" s="472"/>
    </row>
    <row r="37" spans="1:20" ht="15" customHeight="1">
      <c r="A37" s="25" t="s">
        <v>739</v>
      </c>
      <c r="B37" s="474">
        <v>0</v>
      </c>
      <c r="C37" s="475">
        <v>5</v>
      </c>
      <c r="D37" s="476">
        <v>0</v>
      </c>
      <c r="E37" s="476">
        <f>IFERROR(2*B37,0)</f>
        <v>0</v>
      </c>
      <c r="F37" s="476">
        <f>IFERROR(3*B37,0)</f>
        <v>0</v>
      </c>
      <c r="G37" s="476">
        <v>0</v>
      </c>
      <c r="H37" s="476">
        <v>0</v>
      </c>
      <c r="I37" s="476">
        <v>0</v>
      </c>
      <c r="J37" s="476">
        <v>0</v>
      </c>
      <c r="K37" s="476">
        <v>0</v>
      </c>
      <c r="L37" s="476">
        <v>0</v>
      </c>
      <c r="M37" s="476">
        <v>0</v>
      </c>
      <c r="N37" s="476">
        <v>0</v>
      </c>
      <c r="O37" s="476">
        <v>0</v>
      </c>
      <c r="P37" s="476">
        <v>0</v>
      </c>
      <c r="Q37" s="476">
        <v>0</v>
      </c>
      <c r="R37" s="476">
        <v>0</v>
      </c>
      <c r="S37" s="25" t="str">
        <f t="shared" si="0"/>
        <v xml:space="preserve"> </v>
      </c>
      <c r="T37" s="472"/>
    </row>
    <row r="38" spans="1:20" ht="15" customHeight="1">
      <c r="A38" s="25" t="s">
        <v>647</v>
      </c>
      <c r="B38" s="474">
        <v>0</v>
      </c>
      <c r="C38" s="475">
        <v>5</v>
      </c>
      <c r="D38" s="476">
        <v>0</v>
      </c>
      <c r="E38" s="476">
        <f>IFERROR(5*B38,0)</f>
        <v>0</v>
      </c>
      <c r="F38" s="476">
        <v>0</v>
      </c>
      <c r="G38" s="476">
        <v>0</v>
      </c>
      <c r="H38" s="476">
        <v>0</v>
      </c>
      <c r="I38" s="476">
        <v>0</v>
      </c>
      <c r="J38" s="476">
        <v>0</v>
      </c>
      <c r="K38" s="476">
        <v>0</v>
      </c>
      <c r="L38" s="476">
        <v>0</v>
      </c>
      <c r="M38" s="476">
        <v>0</v>
      </c>
      <c r="N38" s="476">
        <v>0</v>
      </c>
      <c r="O38" s="476">
        <v>0</v>
      </c>
      <c r="P38" s="476">
        <v>0</v>
      </c>
      <c r="Q38" s="476">
        <v>0</v>
      </c>
      <c r="R38" s="476">
        <v>0</v>
      </c>
      <c r="S38" s="25" t="str">
        <f t="shared" si="0"/>
        <v xml:space="preserve"> </v>
      </c>
      <c r="T38" s="472"/>
    </row>
    <row r="39" spans="1:20" ht="15" customHeight="1">
      <c r="A39" s="25" t="s">
        <v>741</v>
      </c>
      <c r="B39" s="474">
        <v>0</v>
      </c>
      <c r="C39" s="475">
        <v>5</v>
      </c>
      <c r="D39" s="476">
        <v>0</v>
      </c>
      <c r="E39" s="476">
        <f>IFERROR(3*B39,0)</f>
        <v>0</v>
      </c>
      <c r="F39" s="476">
        <f>IFERROR(2*B39,0)</f>
        <v>0</v>
      </c>
      <c r="G39" s="476">
        <v>0</v>
      </c>
      <c r="H39" s="476">
        <v>0</v>
      </c>
      <c r="I39" s="476">
        <v>0</v>
      </c>
      <c r="J39" s="476">
        <v>0</v>
      </c>
      <c r="K39" s="476">
        <v>0</v>
      </c>
      <c r="L39" s="476">
        <v>0</v>
      </c>
      <c r="M39" s="476">
        <v>0</v>
      </c>
      <c r="N39" s="476">
        <v>0</v>
      </c>
      <c r="O39" s="476">
        <v>0</v>
      </c>
      <c r="P39" s="476">
        <v>0</v>
      </c>
      <c r="Q39" s="476">
        <v>0</v>
      </c>
      <c r="R39" s="476">
        <v>0</v>
      </c>
      <c r="S39" s="25" t="str">
        <f t="shared" si="0"/>
        <v xml:space="preserve"> </v>
      </c>
      <c r="T39" s="472"/>
    </row>
    <row r="40" spans="1:20" ht="15" customHeight="1">
      <c r="A40" s="25" t="s">
        <v>519</v>
      </c>
      <c r="B40" s="474">
        <v>0</v>
      </c>
      <c r="C40" s="475">
        <v>10</v>
      </c>
      <c r="D40" s="476">
        <f>IFERROR(10*B40,0)</f>
        <v>0</v>
      </c>
      <c r="E40" s="476">
        <v>0</v>
      </c>
      <c r="F40" s="476">
        <v>0</v>
      </c>
      <c r="G40" s="476">
        <v>0</v>
      </c>
      <c r="H40" s="476">
        <v>0</v>
      </c>
      <c r="I40" s="476">
        <v>0</v>
      </c>
      <c r="J40" s="476">
        <v>0</v>
      </c>
      <c r="K40" s="476">
        <v>0</v>
      </c>
      <c r="L40" s="476">
        <v>0</v>
      </c>
      <c r="M40" s="476">
        <v>0</v>
      </c>
      <c r="N40" s="476">
        <v>0</v>
      </c>
      <c r="O40" s="476">
        <v>0</v>
      </c>
      <c r="P40" s="476">
        <v>0</v>
      </c>
      <c r="Q40" s="476">
        <v>0</v>
      </c>
      <c r="R40" s="476">
        <v>0</v>
      </c>
      <c r="S40" s="25" t="str">
        <f t="shared" si="0"/>
        <v xml:space="preserve"> </v>
      </c>
      <c r="T40" s="472"/>
    </row>
    <row r="41" spans="1:20" ht="15" customHeight="1">
      <c r="A41" s="25" t="s">
        <v>521</v>
      </c>
      <c r="B41" s="474">
        <v>0</v>
      </c>
      <c r="C41" s="475">
        <v>10</v>
      </c>
      <c r="D41" s="476">
        <f>IFERROR(10*B41,0)</f>
        <v>0</v>
      </c>
      <c r="E41" s="476">
        <v>0</v>
      </c>
      <c r="F41" s="476">
        <v>0</v>
      </c>
      <c r="G41" s="476">
        <v>0</v>
      </c>
      <c r="H41" s="476">
        <v>0</v>
      </c>
      <c r="I41" s="476">
        <v>0</v>
      </c>
      <c r="J41" s="476">
        <v>0</v>
      </c>
      <c r="K41" s="476">
        <v>0</v>
      </c>
      <c r="L41" s="476">
        <v>0</v>
      </c>
      <c r="M41" s="476">
        <v>0</v>
      </c>
      <c r="N41" s="476">
        <v>0</v>
      </c>
      <c r="O41" s="476">
        <v>0</v>
      </c>
      <c r="P41" s="476">
        <v>0</v>
      </c>
      <c r="Q41" s="476">
        <v>0</v>
      </c>
      <c r="R41" s="476">
        <v>0</v>
      </c>
      <c r="S41" s="25" t="str">
        <f t="shared" si="0"/>
        <v xml:space="preserve"> </v>
      </c>
      <c r="T41" s="472"/>
    </row>
    <row r="42" spans="1:20" ht="15" customHeight="1">
      <c r="A42" s="25" t="s">
        <v>865</v>
      </c>
      <c r="B42" s="474">
        <v>0</v>
      </c>
      <c r="C42" s="475">
        <v>10</v>
      </c>
      <c r="D42" s="476">
        <f>IFERROR(10*B42,0)</f>
        <v>0</v>
      </c>
      <c r="E42" s="476">
        <v>0</v>
      </c>
      <c r="F42" s="476">
        <v>0</v>
      </c>
      <c r="G42" s="476">
        <v>0</v>
      </c>
      <c r="H42" s="476">
        <v>0</v>
      </c>
      <c r="I42" s="476">
        <v>0</v>
      </c>
      <c r="J42" s="476">
        <v>0</v>
      </c>
      <c r="K42" s="476">
        <v>0</v>
      </c>
      <c r="L42" s="476">
        <v>0</v>
      </c>
      <c r="M42" s="476">
        <v>0</v>
      </c>
      <c r="N42" s="476">
        <v>0</v>
      </c>
      <c r="O42" s="476">
        <v>0</v>
      </c>
      <c r="P42" s="476">
        <v>0</v>
      </c>
      <c r="Q42" s="476">
        <v>0</v>
      </c>
      <c r="R42" s="476">
        <v>0</v>
      </c>
      <c r="S42" s="25" t="str">
        <f t="shared" si="0"/>
        <v xml:space="preserve"> </v>
      </c>
      <c r="T42" s="472"/>
    </row>
    <row r="43" spans="1:20" ht="15" customHeight="1">
      <c r="A43" s="25" t="s">
        <v>585</v>
      </c>
      <c r="B43" s="474">
        <v>0</v>
      </c>
      <c r="C43" s="475">
        <v>20</v>
      </c>
      <c r="D43" s="476">
        <f>IFERROR(20*B43,0)</f>
        <v>0</v>
      </c>
      <c r="E43" s="476">
        <v>0</v>
      </c>
      <c r="F43" s="476">
        <v>0</v>
      </c>
      <c r="G43" s="476">
        <v>0</v>
      </c>
      <c r="H43" s="476">
        <v>0</v>
      </c>
      <c r="I43" s="476">
        <v>0</v>
      </c>
      <c r="J43" s="476">
        <v>0</v>
      </c>
      <c r="K43" s="476">
        <v>0</v>
      </c>
      <c r="L43" s="476">
        <v>0</v>
      </c>
      <c r="M43" s="476">
        <v>0</v>
      </c>
      <c r="N43" s="476">
        <v>0</v>
      </c>
      <c r="O43" s="476">
        <v>0</v>
      </c>
      <c r="P43" s="476">
        <v>0</v>
      </c>
      <c r="Q43" s="476">
        <v>0</v>
      </c>
      <c r="R43" s="476">
        <v>0</v>
      </c>
      <c r="S43" s="25" t="str">
        <f t="shared" si="0"/>
        <v xml:space="preserve"> </v>
      </c>
      <c r="T43" s="472"/>
    </row>
    <row r="44" spans="1:20" ht="15" customHeight="1">
      <c r="A44" s="25" t="s">
        <v>751</v>
      </c>
      <c r="B44" s="474">
        <v>0</v>
      </c>
      <c r="C44" s="475">
        <v>10</v>
      </c>
      <c r="D44" s="476">
        <f t="shared" ref="D44:D49" si="2">IFERROR(10*B44,0)</f>
        <v>0</v>
      </c>
      <c r="E44" s="476">
        <v>0</v>
      </c>
      <c r="F44" s="476">
        <v>0</v>
      </c>
      <c r="G44" s="476">
        <v>0</v>
      </c>
      <c r="H44" s="476">
        <v>0</v>
      </c>
      <c r="I44" s="476">
        <v>0</v>
      </c>
      <c r="J44" s="476">
        <v>0</v>
      </c>
      <c r="K44" s="476">
        <v>0</v>
      </c>
      <c r="L44" s="476">
        <v>0</v>
      </c>
      <c r="M44" s="476">
        <v>0</v>
      </c>
      <c r="N44" s="476">
        <v>0</v>
      </c>
      <c r="O44" s="476">
        <v>0</v>
      </c>
      <c r="P44" s="476">
        <v>0</v>
      </c>
      <c r="Q44" s="476">
        <v>0</v>
      </c>
      <c r="R44" s="476">
        <v>0</v>
      </c>
      <c r="S44" s="25" t="str">
        <f t="shared" si="0"/>
        <v xml:space="preserve"> </v>
      </c>
      <c r="T44" s="472"/>
    </row>
    <row r="45" spans="1:20" ht="15" customHeight="1">
      <c r="A45" s="25" t="s">
        <v>523</v>
      </c>
      <c r="B45" s="474">
        <v>0</v>
      </c>
      <c r="C45" s="475">
        <v>10</v>
      </c>
      <c r="D45" s="476">
        <f t="shared" si="2"/>
        <v>0</v>
      </c>
      <c r="E45" s="476">
        <v>0</v>
      </c>
      <c r="F45" s="476">
        <v>0</v>
      </c>
      <c r="G45" s="476">
        <v>0</v>
      </c>
      <c r="H45" s="476">
        <v>0</v>
      </c>
      <c r="I45" s="476">
        <v>0</v>
      </c>
      <c r="J45" s="476">
        <v>0</v>
      </c>
      <c r="K45" s="476">
        <v>0</v>
      </c>
      <c r="L45" s="476">
        <v>0</v>
      </c>
      <c r="M45" s="476">
        <v>0</v>
      </c>
      <c r="N45" s="476">
        <v>0</v>
      </c>
      <c r="O45" s="476">
        <v>0</v>
      </c>
      <c r="P45" s="476">
        <v>0</v>
      </c>
      <c r="Q45" s="476">
        <v>0</v>
      </c>
      <c r="R45" s="476">
        <v>0</v>
      </c>
      <c r="S45" s="25" t="str">
        <f t="shared" si="0"/>
        <v xml:space="preserve"> </v>
      </c>
      <c r="T45" s="472"/>
    </row>
    <row r="46" spans="1:20" ht="15" customHeight="1">
      <c r="A46" s="25" t="s">
        <v>753</v>
      </c>
      <c r="B46" s="474">
        <v>0</v>
      </c>
      <c r="C46" s="475">
        <v>10</v>
      </c>
      <c r="D46" s="476">
        <f t="shared" si="2"/>
        <v>0</v>
      </c>
      <c r="E46" s="476">
        <v>0</v>
      </c>
      <c r="F46" s="476">
        <v>0</v>
      </c>
      <c r="G46" s="476">
        <v>0</v>
      </c>
      <c r="H46" s="476">
        <v>0</v>
      </c>
      <c r="I46" s="476">
        <v>0</v>
      </c>
      <c r="J46" s="476">
        <v>0</v>
      </c>
      <c r="K46" s="476">
        <v>0</v>
      </c>
      <c r="L46" s="476">
        <v>0</v>
      </c>
      <c r="M46" s="476">
        <v>0</v>
      </c>
      <c r="N46" s="476">
        <v>0</v>
      </c>
      <c r="O46" s="476">
        <v>0</v>
      </c>
      <c r="P46" s="476">
        <v>0</v>
      </c>
      <c r="Q46" s="476">
        <v>0</v>
      </c>
      <c r="R46" s="476">
        <v>0</v>
      </c>
      <c r="S46" s="25" t="str">
        <f t="shared" si="0"/>
        <v xml:space="preserve"> </v>
      </c>
      <c r="T46" s="472"/>
    </row>
    <row r="47" spans="1:20" ht="15" customHeight="1">
      <c r="A47" s="25" t="s">
        <v>525</v>
      </c>
      <c r="B47" s="474">
        <v>0</v>
      </c>
      <c r="C47" s="475">
        <v>10</v>
      </c>
      <c r="D47" s="476">
        <f t="shared" si="2"/>
        <v>0</v>
      </c>
      <c r="E47" s="476">
        <v>0</v>
      </c>
      <c r="F47" s="476">
        <v>0</v>
      </c>
      <c r="G47" s="476">
        <v>0</v>
      </c>
      <c r="H47" s="476">
        <v>0</v>
      </c>
      <c r="I47" s="476">
        <v>0</v>
      </c>
      <c r="J47" s="476">
        <v>0</v>
      </c>
      <c r="K47" s="476">
        <v>0</v>
      </c>
      <c r="L47" s="476">
        <v>0</v>
      </c>
      <c r="M47" s="476">
        <v>0</v>
      </c>
      <c r="N47" s="476">
        <v>0</v>
      </c>
      <c r="O47" s="476">
        <v>0</v>
      </c>
      <c r="P47" s="476">
        <v>0</v>
      </c>
      <c r="Q47" s="476">
        <v>0</v>
      </c>
      <c r="R47" s="476">
        <v>0</v>
      </c>
      <c r="S47" s="25" t="str">
        <f t="shared" si="0"/>
        <v xml:space="preserve"> </v>
      </c>
      <c r="T47" s="472"/>
    </row>
    <row r="48" spans="1:20" ht="15" customHeight="1">
      <c r="A48" s="25" t="s">
        <v>755</v>
      </c>
      <c r="B48" s="474">
        <v>0</v>
      </c>
      <c r="C48" s="475">
        <v>10</v>
      </c>
      <c r="D48" s="476">
        <f t="shared" si="2"/>
        <v>0</v>
      </c>
      <c r="E48" s="476">
        <v>0</v>
      </c>
      <c r="F48" s="476">
        <v>0</v>
      </c>
      <c r="G48" s="476">
        <v>0</v>
      </c>
      <c r="H48" s="476">
        <v>0</v>
      </c>
      <c r="I48" s="476">
        <v>0</v>
      </c>
      <c r="J48" s="476">
        <v>0</v>
      </c>
      <c r="K48" s="476">
        <v>0</v>
      </c>
      <c r="L48" s="476">
        <v>0</v>
      </c>
      <c r="M48" s="476">
        <v>0</v>
      </c>
      <c r="N48" s="476">
        <v>0</v>
      </c>
      <c r="O48" s="476">
        <v>0</v>
      </c>
      <c r="P48" s="476">
        <v>0</v>
      </c>
      <c r="Q48" s="476">
        <v>0</v>
      </c>
      <c r="R48" s="476">
        <v>0</v>
      </c>
      <c r="S48" s="25" t="str">
        <f t="shared" si="0"/>
        <v xml:space="preserve"> </v>
      </c>
      <c r="T48" s="472"/>
    </row>
    <row r="49" spans="1:20" ht="15" customHeight="1">
      <c r="A49" s="25" t="s">
        <v>867</v>
      </c>
      <c r="B49" s="474">
        <v>0</v>
      </c>
      <c r="C49" s="475">
        <v>10</v>
      </c>
      <c r="D49" s="476">
        <f t="shared" si="2"/>
        <v>0</v>
      </c>
      <c r="E49" s="476">
        <v>0</v>
      </c>
      <c r="F49" s="476">
        <v>0</v>
      </c>
      <c r="G49" s="476">
        <v>0</v>
      </c>
      <c r="H49" s="476">
        <v>0</v>
      </c>
      <c r="I49" s="476">
        <v>0</v>
      </c>
      <c r="J49" s="476">
        <v>0</v>
      </c>
      <c r="K49" s="476">
        <v>0</v>
      </c>
      <c r="L49" s="476">
        <v>0</v>
      </c>
      <c r="M49" s="476">
        <v>0</v>
      </c>
      <c r="N49" s="476">
        <v>0</v>
      </c>
      <c r="O49" s="476">
        <v>0</v>
      </c>
      <c r="P49" s="476">
        <v>0</v>
      </c>
      <c r="Q49" s="476">
        <v>0</v>
      </c>
      <c r="R49" s="476">
        <v>0</v>
      </c>
      <c r="S49" s="25" t="str">
        <f t="shared" si="0"/>
        <v xml:space="preserve"> </v>
      </c>
      <c r="T49" s="472"/>
    </row>
    <row r="50" spans="1:20" ht="15" customHeight="1">
      <c r="A50" s="25" t="s">
        <v>729</v>
      </c>
      <c r="B50" s="474">
        <v>0</v>
      </c>
      <c r="C50" s="475">
        <v>3</v>
      </c>
      <c r="D50" s="476">
        <v>0</v>
      </c>
      <c r="E50" s="476">
        <v>0</v>
      </c>
      <c r="F50" s="476">
        <v>0</v>
      </c>
      <c r="G50" s="476">
        <v>0</v>
      </c>
      <c r="H50" s="476">
        <v>0</v>
      </c>
      <c r="I50" s="476">
        <f>IFERROR(1*B50,0)</f>
        <v>0</v>
      </c>
      <c r="J50" s="476">
        <v>0</v>
      </c>
      <c r="K50" s="476">
        <v>0</v>
      </c>
      <c r="L50" s="476">
        <f>IFERROR(1*B50,0)</f>
        <v>0</v>
      </c>
      <c r="M50" s="476">
        <f>IFERROR(1*B50,0)</f>
        <v>0</v>
      </c>
      <c r="N50" s="476">
        <v>0</v>
      </c>
      <c r="O50" s="476">
        <v>0</v>
      </c>
      <c r="P50" s="476">
        <v>0</v>
      </c>
      <c r="Q50" s="476">
        <v>0</v>
      </c>
      <c r="R50" s="476">
        <v>0</v>
      </c>
      <c r="S50" s="25" t="str">
        <f t="shared" si="0"/>
        <v xml:space="preserve"> </v>
      </c>
      <c r="T50" s="472"/>
    </row>
    <row r="51" spans="1:20" ht="15" customHeight="1">
      <c r="A51" s="25" t="s">
        <v>731</v>
      </c>
      <c r="B51" s="474">
        <v>0</v>
      </c>
      <c r="C51" s="475">
        <v>1</v>
      </c>
      <c r="D51" s="476">
        <v>0</v>
      </c>
      <c r="E51" s="476">
        <v>0</v>
      </c>
      <c r="F51" s="476">
        <v>0</v>
      </c>
      <c r="G51" s="476">
        <v>0</v>
      </c>
      <c r="H51" s="476">
        <v>0</v>
      </c>
      <c r="I51" s="476">
        <v>0</v>
      </c>
      <c r="J51" s="476">
        <v>0</v>
      </c>
      <c r="K51" s="476">
        <v>0</v>
      </c>
      <c r="L51" s="476">
        <v>0</v>
      </c>
      <c r="M51" s="476">
        <f>IFERROR(1*B51,0)</f>
        <v>0</v>
      </c>
      <c r="N51" s="476">
        <v>0</v>
      </c>
      <c r="O51" s="476">
        <v>0</v>
      </c>
      <c r="P51" s="476">
        <v>0</v>
      </c>
      <c r="Q51" s="476">
        <v>0</v>
      </c>
      <c r="R51" s="476">
        <v>0</v>
      </c>
      <c r="S51" s="25" t="str">
        <f t="shared" si="0"/>
        <v xml:space="preserve"> </v>
      </c>
      <c r="T51" s="472"/>
    </row>
    <row r="52" spans="1:20" ht="15" customHeight="1">
      <c r="A52" s="25" t="s">
        <v>733</v>
      </c>
      <c r="B52" s="474">
        <v>0</v>
      </c>
      <c r="C52" s="475">
        <v>1</v>
      </c>
      <c r="D52" s="476">
        <v>0</v>
      </c>
      <c r="E52" s="476">
        <v>0</v>
      </c>
      <c r="F52" s="476">
        <v>0</v>
      </c>
      <c r="G52" s="476">
        <v>0</v>
      </c>
      <c r="H52" s="476">
        <v>0</v>
      </c>
      <c r="I52" s="476">
        <v>0</v>
      </c>
      <c r="J52" s="476">
        <v>0</v>
      </c>
      <c r="K52" s="476">
        <v>0</v>
      </c>
      <c r="L52" s="476">
        <f>IFERROR(1*B52,0)</f>
        <v>0</v>
      </c>
      <c r="M52" s="476">
        <v>0</v>
      </c>
      <c r="N52" s="476">
        <v>0</v>
      </c>
      <c r="O52" s="476">
        <v>0</v>
      </c>
      <c r="P52" s="476">
        <v>0</v>
      </c>
      <c r="Q52" s="476">
        <v>0</v>
      </c>
      <c r="R52" s="476">
        <v>0</v>
      </c>
      <c r="S52" s="25" t="str">
        <f t="shared" si="0"/>
        <v xml:space="preserve"> </v>
      </c>
      <c r="T52" s="472"/>
    </row>
    <row r="53" spans="1:20" ht="15" customHeight="1">
      <c r="A53" s="25" t="s">
        <v>735</v>
      </c>
      <c r="B53" s="474">
        <v>0</v>
      </c>
      <c r="C53" s="475">
        <v>1</v>
      </c>
      <c r="D53" s="476">
        <v>0</v>
      </c>
      <c r="E53" s="476">
        <v>0</v>
      </c>
      <c r="F53" s="476">
        <v>0</v>
      </c>
      <c r="G53" s="476">
        <v>0</v>
      </c>
      <c r="H53" s="476">
        <v>0</v>
      </c>
      <c r="I53" s="476">
        <f>IFERROR(1*B53,0)</f>
        <v>0</v>
      </c>
      <c r="J53" s="476">
        <v>0</v>
      </c>
      <c r="K53" s="476">
        <v>0</v>
      </c>
      <c r="L53" s="476">
        <v>0</v>
      </c>
      <c r="M53" s="476">
        <v>0</v>
      </c>
      <c r="N53" s="476">
        <v>0</v>
      </c>
      <c r="O53" s="476">
        <v>0</v>
      </c>
      <c r="P53" s="476">
        <v>0</v>
      </c>
      <c r="Q53" s="476">
        <v>0</v>
      </c>
      <c r="R53" s="476">
        <v>0</v>
      </c>
      <c r="S53" s="25" t="str">
        <f t="shared" si="0"/>
        <v xml:space="preserve"> </v>
      </c>
      <c r="T53" s="472"/>
    </row>
    <row r="54" spans="1:20" ht="15" customHeight="1">
      <c r="A54" s="25" t="s">
        <v>763</v>
      </c>
      <c r="B54" s="474">
        <v>0</v>
      </c>
      <c r="C54" s="475">
        <v>3</v>
      </c>
      <c r="D54" s="476">
        <v>0</v>
      </c>
      <c r="E54" s="476">
        <v>0</v>
      </c>
      <c r="F54" s="476">
        <v>0</v>
      </c>
      <c r="G54" s="476">
        <v>0</v>
      </c>
      <c r="H54" s="476">
        <f>IFERROR(1*B54,0)</f>
        <v>0</v>
      </c>
      <c r="I54" s="476">
        <v>0</v>
      </c>
      <c r="J54" s="476">
        <v>0</v>
      </c>
      <c r="K54" s="476">
        <f>IFERROR(1*B54,0)</f>
        <v>0</v>
      </c>
      <c r="L54" s="476">
        <f>IFERROR(1*B54,0)</f>
        <v>0</v>
      </c>
      <c r="M54" s="476">
        <v>0</v>
      </c>
      <c r="N54" s="476">
        <v>0</v>
      </c>
      <c r="O54" s="476">
        <v>0</v>
      </c>
      <c r="P54" s="476">
        <v>0</v>
      </c>
      <c r="Q54" s="476">
        <v>0</v>
      </c>
      <c r="R54" s="476">
        <v>0</v>
      </c>
      <c r="S54" s="25" t="str">
        <f t="shared" si="0"/>
        <v xml:space="preserve"> </v>
      </c>
      <c r="T54" s="472"/>
    </row>
    <row r="55" spans="1:20" ht="15" customHeight="1">
      <c r="A55" s="25" t="s">
        <v>765</v>
      </c>
      <c r="B55" s="474">
        <v>0</v>
      </c>
      <c r="C55" s="475">
        <v>1</v>
      </c>
      <c r="D55" s="476">
        <v>0</v>
      </c>
      <c r="E55" s="476">
        <v>0</v>
      </c>
      <c r="F55" s="476">
        <v>0</v>
      </c>
      <c r="G55" s="476">
        <v>0</v>
      </c>
      <c r="H55" s="476">
        <v>0</v>
      </c>
      <c r="I55" s="476">
        <v>0</v>
      </c>
      <c r="J55" s="476">
        <v>0</v>
      </c>
      <c r="K55" s="476">
        <f>IFERROR(1*B55,0)</f>
        <v>0</v>
      </c>
      <c r="L55" s="476">
        <v>0</v>
      </c>
      <c r="M55" s="476">
        <v>0</v>
      </c>
      <c r="N55" s="476">
        <v>0</v>
      </c>
      <c r="O55" s="476">
        <v>0</v>
      </c>
      <c r="P55" s="476">
        <v>0</v>
      </c>
      <c r="Q55" s="476">
        <v>0</v>
      </c>
      <c r="R55" s="476">
        <v>0</v>
      </c>
      <c r="S55" s="25" t="str">
        <f t="shared" si="0"/>
        <v xml:space="preserve"> </v>
      </c>
      <c r="T55" s="472"/>
    </row>
    <row r="56" spans="1:20" ht="15" customHeight="1">
      <c r="A56" s="25" t="s">
        <v>767</v>
      </c>
      <c r="B56" s="474">
        <v>0</v>
      </c>
      <c r="C56" s="475">
        <v>1</v>
      </c>
      <c r="D56" s="476">
        <v>0</v>
      </c>
      <c r="E56" s="476">
        <v>0</v>
      </c>
      <c r="F56" s="476">
        <v>0</v>
      </c>
      <c r="G56" s="476">
        <v>0</v>
      </c>
      <c r="H56" s="476">
        <f>IFERROR(1*B56,0)</f>
        <v>0</v>
      </c>
      <c r="I56" s="476">
        <v>0</v>
      </c>
      <c r="J56" s="476">
        <v>0</v>
      </c>
      <c r="K56" s="476">
        <v>0</v>
      </c>
      <c r="L56" s="476">
        <v>0</v>
      </c>
      <c r="M56" s="476">
        <v>0</v>
      </c>
      <c r="N56" s="476">
        <v>0</v>
      </c>
      <c r="O56" s="476">
        <v>0</v>
      </c>
      <c r="P56" s="476">
        <v>0</v>
      </c>
      <c r="Q56" s="476">
        <v>0</v>
      </c>
      <c r="R56" s="476">
        <v>0</v>
      </c>
      <c r="S56" s="25" t="str">
        <f t="shared" si="0"/>
        <v xml:space="preserve"> </v>
      </c>
      <c r="T56" s="472"/>
    </row>
    <row r="57" spans="1:20" ht="15" customHeight="1">
      <c r="A57" s="25" t="s">
        <v>769</v>
      </c>
      <c r="B57" s="474">
        <v>0</v>
      </c>
      <c r="C57" s="475">
        <v>1</v>
      </c>
      <c r="D57" s="476">
        <v>0</v>
      </c>
      <c r="E57" s="476">
        <v>0</v>
      </c>
      <c r="F57" s="476">
        <v>0</v>
      </c>
      <c r="G57" s="476">
        <v>0</v>
      </c>
      <c r="H57" s="476">
        <v>0</v>
      </c>
      <c r="I57" s="476">
        <v>0</v>
      </c>
      <c r="J57" s="476">
        <v>0</v>
      </c>
      <c r="K57" s="476">
        <v>0</v>
      </c>
      <c r="L57" s="476">
        <f>IFERROR(1*B57,0)</f>
        <v>0</v>
      </c>
      <c r="M57" s="476">
        <v>0</v>
      </c>
      <c r="N57" s="476">
        <v>0</v>
      </c>
      <c r="O57" s="476">
        <v>0</v>
      </c>
      <c r="P57" s="476">
        <v>0</v>
      </c>
      <c r="Q57" s="476">
        <v>0</v>
      </c>
      <c r="R57" s="476">
        <v>0</v>
      </c>
      <c r="S57" s="25" t="str">
        <f t="shared" si="0"/>
        <v xml:space="preserve"> </v>
      </c>
      <c r="T57" s="472"/>
    </row>
    <row r="58" spans="1:20" ht="15" customHeight="1">
      <c r="A58" s="25" t="s">
        <v>437</v>
      </c>
      <c r="B58" s="474">
        <v>0</v>
      </c>
      <c r="C58" s="475">
        <v>3</v>
      </c>
      <c r="D58" s="476">
        <v>0</v>
      </c>
      <c r="E58" s="476">
        <v>0</v>
      </c>
      <c r="F58" s="476">
        <v>0</v>
      </c>
      <c r="G58" s="476">
        <v>0</v>
      </c>
      <c r="H58" s="476">
        <v>0</v>
      </c>
      <c r="I58" s="476">
        <f>IFERROR(1*B58,0)</f>
        <v>0</v>
      </c>
      <c r="J58" s="476">
        <f>IFERROR(1*B58,0)</f>
        <v>0</v>
      </c>
      <c r="K58" s="476">
        <v>0</v>
      </c>
      <c r="L58" s="476">
        <f>IFERROR(1*B58,0)</f>
        <v>0</v>
      </c>
      <c r="M58" s="476">
        <v>0</v>
      </c>
      <c r="N58" s="476">
        <v>0</v>
      </c>
      <c r="O58" s="476">
        <v>0</v>
      </c>
      <c r="P58" s="476">
        <v>0</v>
      </c>
      <c r="Q58" s="476">
        <v>0</v>
      </c>
      <c r="R58" s="476">
        <v>0</v>
      </c>
      <c r="S58" s="25" t="str">
        <f t="shared" si="0"/>
        <v xml:space="preserve"> </v>
      </c>
      <c r="T58" s="472"/>
    </row>
    <row r="59" spans="1:20" ht="15" customHeight="1">
      <c r="A59" s="25" t="s">
        <v>439</v>
      </c>
      <c r="B59" s="474">
        <v>0</v>
      </c>
      <c r="C59" s="475">
        <v>1</v>
      </c>
      <c r="D59" s="476">
        <v>0</v>
      </c>
      <c r="E59" s="476">
        <v>0</v>
      </c>
      <c r="F59" s="476">
        <v>0</v>
      </c>
      <c r="G59" s="476">
        <v>0</v>
      </c>
      <c r="H59" s="476">
        <v>0</v>
      </c>
      <c r="I59" s="476">
        <f>IFERROR(1*B59,0)</f>
        <v>0</v>
      </c>
      <c r="J59" s="476">
        <v>0</v>
      </c>
      <c r="K59" s="476">
        <v>0</v>
      </c>
      <c r="L59" s="476">
        <v>0</v>
      </c>
      <c r="M59" s="476">
        <v>0</v>
      </c>
      <c r="N59" s="476">
        <v>0</v>
      </c>
      <c r="O59" s="476">
        <v>0</v>
      </c>
      <c r="P59" s="476">
        <v>0</v>
      </c>
      <c r="Q59" s="476">
        <v>0</v>
      </c>
      <c r="R59" s="476">
        <v>0</v>
      </c>
      <c r="S59" s="25" t="str">
        <f t="shared" si="0"/>
        <v xml:space="preserve"> </v>
      </c>
      <c r="T59" s="472"/>
    </row>
    <row r="60" spans="1:20" ht="15" customHeight="1">
      <c r="A60" s="25" t="s">
        <v>441</v>
      </c>
      <c r="B60" s="474">
        <v>0</v>
      </c>
      <c r="C60" s="475">
        <v>1</v>
      </c>
      <c r="D60" s="476">
        <v>0</v>
      </c>
      <c r="E60" s="476">
        <v>0</v>
      </c>
      <c r="F60" s="476">
        <v>0</v>
      </c>
      <c r="G60" s="476">
        <v>0</v>
      </c>
      <c r="H60" s="476">
        <v>0</v>
      </c>
      <c r="I60" s="476">
        <v>0</v>
      </c>
      <c r="J60" s="476">
        <f>IFERROR(1*B60,0)</f>
        <v>0</v>
      </c>
      <c r="K60" s="476">
        <v>0</v>
      </c>
      <c r="L60" s="476">
        <v>0</v>
      </c>
      <c r="M60" s="476">
        <v>0</v>
      </c>
      <c r="N60" s="476">
        <v>0</v>
      </c>
      <c r="O60" s="476">
        <v>0</v>
      </c>
      <c r="P60" s="476">
        <v>0</v>
      </c>
      <c r="Q60" s="476">
        <v>0</v>
      </c>
      <c r="R60" s="476">
        <v>0</v>
      </c>
      <c r="S60" s="25" t="str">
        <f t="shared" si="0"/>
        <v xml:space="preserve"> </v>
      </c>
      <c r="T60" s="472"/>
    </row>
    <row r="61" spans="1:20" ht="15" customHeight="1">
      <c r="A61" s="25" t="s">
        <v>443</v>
      </c>
      <c r="B61" s="474">
        <v>0</v>
      </c>
      <c r="C61" s="475">
        <v>1</v>
      </c>
      <c r="D61" s="476">
        <v>0</v>
      </c>
      <c r="E61" s="476">
        <v>0</v>
      </c>
      <c r="F61" s="476">
        <v>0</v>
      </c>
      <c r="G61" s="476">
        <v>0</v>
      </c>
      <c r="H61" s="476">
        <v>0</v>
      </c>
      <c r="I61" s="476">
        <v>0</v>
      </c>
      <c r="J61" s="476">
        <v>0</v>
      </c>
      <c r="K61" s="476">
        <v>0</v>
      </c>
      <c r="L61" s="476">
        <f>IFERROR(1*B61,0)</f>
        <v>0</v>
      </c>
      <c r="M61" s="476">
        <v>0</v>
      </c>
      <c r="N61" s="476">
        <v>0</v>
      </c>
      <c r="O61" s="476">
        <v>0</v>
      </c>
      <c r="P61" s="476">
        <v>0</v>
      </c>
      <c r="Q61" s="476">
        <v>0</v>
      </c>
      <c r="R61" s="476">
        <v>0</v>
      </c>
      <c r="S61" s="25" t="str">
        <f t="shared" si="0"/>
        <v xml:space="preserve"> </v>
      </c>
      <c r="T61" s="472"/>
    </row>
    <row r="62" spans="1:20" ht="15" customHeight="1">
      <c r="A62" s="25" t="s">
        <v>827</v>
      </c>
      <c r="B62" s="474">
        <v>0</v>
      </c>
      <c r="C62" s="475">
        <v>10</v>
      </c>
      <c r="D62" s="476">
        <f>IFERROR(3*B62,0)</f>
        <v>0</v>
      </c>
      <c r="E62" s="476">
        <f>IFERROR(7*B62,0)</f>
        <v>0</v>
      </c>
      <c r="F62" s="476">
        <v>0</v>
      </c>
      <c r="G62" s="476">
        <v>0</v>
      </c>
      <c r="H62" s="476">
        <v>0</v>
      </c>
      <c r="I62" s="476">
        <v>0</v>
      </c>
      <c r="J62" s="476">
        <v>0</v>
      </c>
      <c r="K62" s="476">
        <v>0</v>
      </c>
      <c r="L62" s="476">
        <v>0</v>
      </c>
      <c r="M62" s="476">
        <v>0</v>
      </c>
      <c r="N62" s="476">
        <v>0</v>
      </c>
      <c r="O62" s="476">
        <v>0</v>
      </c>
      <c r="P62" s="476">
        <v>0</v>
      </c>
      <c r="Q62" s="476">
        <v>0</v>
      </c>
      <c r="R62" s="476">
        <v>0</v>
      </c>
      <c r="S62" s="25" t="str">
        <f t="shared" si="0"/>
        <v xml:space="preserve"> </v>
      </c>
      <c r="T62" s="472"/>
    </row>
    <row r="63" spans="1:20" ht="15" customHeight="1">
      <c r="A63" s="25" t="s">
        <v>807</v>
      </c>
      <c r="B63" s="474">
        <v>0</v>
      </c>
      <c r="C63" s="475">
        <v>5</v>
      </c>
      <c r="D63" s="476">
        <v>0</v>
      </c>
      <c r="E63" s="476">
        <f>IFERROR(5*B63,0)</f>
        <v>0</v>
      </c>
      <c r="F63" s="476">
        <v>0</v>
      </c>
      <c r="G63" s="476">
        <v>0</v>
      </c>
      <c r="H63" s="476">
        <v>0</v>
      </c>
      <c r="I63" s="476">
        <v>0</v>
      </c>
      <c r="J63" s="476">
        <v>0</v>
      </c>
      <c r="K63" s="476">
        <v>0</v>
      </c>
      <c r="L63" s="476">
        <v>0</v>
      </c>
      <c r="M63" s="476">
        <v>0</v>
      </c>
      <c r="N63" s="476">
        <v>0</v>
      </c>
      <c r="O63" s="476">
        <v>0</v>
      </c>
      <c r="P63" s="476">
        <v>0</v>
      </c>
      <c r="Q63" s="476">
        <v>0</v>
      </c>
      <c r="R63" s="476">
        <v>0</v>
      </c>
      <c r="S63" s="25" t="str">
        <f t="shared" si="0"/>
        <v xml:space="preserve"> </v>
      </c>
      <c r="T63" s="472"/>
    </row>
    <row r="64" spans="1:20" ht="15" customHeight="1">
      <c r="A64" s="25" t="s">
        <v>527</v>
      </c>
      <c r="B64" s="474">
        <v>0</v>
      </c>
      <c r="C64" s="475">
        <v>10</v>
      </c>
      <c r="D64" s="476">
        <f>IFERROR(10*B64,0)</f>
        <v>0</v>
      </c>
      <c r="E64" s="476">
        <v>0</v>
      </c>
      <c r="F64" s="476">
        <v>0</v>
      </c>
      <c r="G64" s="476">
        <v>0</v>
      </c>
      <c r="H64" s="476">
        <v>0</v>
      </c>
      <c r="I64" s="476">
        <v>0</v>
      </c>
      <c r="J64" s="476">
        <v>0</v>
      </c>
      <c r="K64" s="476">
        <v>0</v>
      </c>
      <c r="L64" s="476">
        <v>0</v>
      </c>
      <c r="M64" s="476">
        <v>0</v>
      </c>
      <c r="N64" s="476">
        <v>0</v>
      </c>
      <c r="O64" s="476">
        <v>0</v>
      </c>
      <c r="P64" s="476">
        <v>0</v>
      </c>
      <c r="Q64" s="476">
        <v>0</v>
      </c>
      <c r="R64" s="476">
        <v>0</v>
      </c>
      <c r="S64" s="25" t="str">
        <f t="shared" si="0"/>
        <v xml:space="preserve"> </v>
      </c>
      <c r="T64" s="472"/>
    </row>
    <row r="65" spans="1:20" ht="15" customHeight="1">
      <c r="A65" s="25" t="s">
        <v>445</v>
      </c>
      <c r="B65" s="474">
        <v>0</v>
      </c>
      <c r="C65" s="475">
        <v>3</v>
      </c>
      <c r="D65" s="476">
        <v>0</v>
      </c>
      <c r="E65" s="476">
        <v>0</v>
      </c>
      <c r="F65" s="476">
        <v>0</v>
      </c>
      <c r="G65" s="476">
        <v>0</v>
      </c>
      <c r="H65" s="476">
        <v>0</v>
      </c>
      <c r="I65" s="476">
        <v>0</v>
      </c>
      <c r="J65" s="476">
        <v>0</v>
      </c>
      <c r="K65" s="476">
        <v>0</v>
      </c>
      <c r="L65" s="476">
        <f>IFERROR(3*B65,0)</f>
        <v>0</v>
      </c>
      <c r="M65" s="476">
        <v>0</v>
      </c>
      <c r="N65" s="476">
        <v>0</v>
      </c>
      <c r="O65" s="476">
        <v>0</v>
      </c>
      <c r="P65" s="476">
        <v>0</v>
      </c>
      <c r="Q65" s="476">
        <v>0</v>
      </c>
      <c r="R65" s="476">
        <v>0</v>
      </c>
      <c r="S65" s="25" t="str">
        <f t="shared" si="0"/>
        <v xml:space="preserve"> </v>
      </c>
      <c r="T65" s="472"/>
    </row>
    <row r="66" spans="1:20" ht="15" customHeight="1">
      <c r="A66" s="25" t="s">
        <v>447</v>
      </c>
      <c r="B66" s="474">
        <v>0</v>
      </c>
      <c r="C66" s="475">
        <v>1</v>
      </c>
      <c r="D66" s="476">
        <v>0</v>
      </c>
      <c r="E66" s="476">
        <v>0</v>
      </c>
      <c r="F66" s="476">
        <v>0</v>
      </c>
      <c r="G66" s="476">
        <v>0</v>
      </c>
      <c r="H66" s="476">
        <v>0</v>
      </c>
      <c r="I66" s="476">
        <v>0</v>
      </c>
      <c r="J66" s="476">
        <v>0</v>
      </c>
      <c r="K66" s="476">
        <v>0</v>
      </c>
      <c r="L66" s="476">
        <f>IFERROR(1*B66,0)</f>
        <v>0</v>
      </c>
      <c r="M66" s="476">
        <v>0</v>
      </c>
      <c r="N66" s="476">
        <v>0</v>
      </c>
      <c r="O66" s="476">
        <v>0</v>
      </c>
      <c r="P66" s="476">
        <v>0</v>
      </c>
      <c r="Q66" s="476">
        <v>0</v>
      </c>
      <c r="R66" s="476">
        <v>0</v>
      </c>
      <c r="S66" s="25" t="str">
        <f t="shared" si="0"/>
        <v xml:space="preserve"> </v>
      </c>
      <c r="T66" s="472"/>
    </row>
    <row r="67" spans="1:20" ht="15" customHeight="1">
      <c r="A67" s="25" t="s">
        <v>449</v>
      </c>
      <c r="B67" s="474">
        <v>0</v>
      </c>
      <c r="C67" s="475">
        <v>1</v>
      </c>
      <c r="D67" s="476">
        <v>0</v>
      </c>
      <c r="E67" s="476">
        <v>0</v>
      </c>
      <c r="F67" s="476">
        <v>0</v>
      </c>
      <c r="G67" s="476">
        <v>0</v>
      </c>
      <c r="H67" s="476">
        <v>0</v>
      </c>
      <c r="I67" s="476">
        <v>0</v>
      </c>
      <c r="J67" s="476">
        <v>0</v>
      </c>
      <c r="K67" s="476">
        <v>0</v>
      </c>
      <c r="L67" s="476">
        <f>IFERROR(1*B67,0)</f>
        <v>0</v>
      </c>
      <c r="M67" s="476">
        <v>0</v>
      </c>
      <c r="N67" s="476">
        <v>0</v>
      </c>
      <c r="O67" s="476">
        <v>0</v>
      </c>
      <c r="P67" s="476">
        <v>0</v>
      </c>
      <c r="Q67" s="476">
        <v>0</v>
      </c>
      <c r="R67" s="476">
        <v>0</v>
      </c>
      <c r="S67" s="25" t="str">
        <f t="shared" si="0"/>
        <v xml:space="preserve"> </v>
      </c>
      <c r="T67" s="472"/>
    </row>
    <row r="68" spans="1:20" ht="15" customHeight="1">
      <c r="A68" s="25" t="s">
        <v>451</v>
      </c>
      <c r="B68" s="474">
        <v>0</v>
      </c>
      <c r="C68" s="475">
        <v>1</v>
      </c>
      <c r="D68" s="476">
        <v>0</v>
      </c>
      <c r="E68" s="476">
        <v>0</v>
      </c>
      <c r="F68" s="476">
        <v>0</v>
      </c>
      <c r="G68" s="476">
        <v>0</v>
      </c>
      <c r="H68" s="476">
        <v>0</v>
      </c>
      <c r="I68" s="476">
        <v>0</v>
      </c>
      <c r="J68" s="476">
        <v>0</v>
      </c>
      <c r="K68" s="476">
        <v>0</v>
      </c>
      <c r="L68" s="476">
        <f>IFERROR(1*B68,0)</f>
        <v>0</v>
      </c>
      <c r="M68" s="476">
        <v>0</v>
      </c>
      <c r="N68" s="476">
        <v>0</v>
      </c>
      <c r="O68" s="476">
        <v>0</v>
      </c>
      <c r="P68" s="476">
        <v>0</v>
      </c>
      <c r="Q68" s="476">
        <v>0</v>
      </c>
      <c r="R68" s="476">
        <v>0</v>
      </c>
      <c r="S68" s="25" t="str">
        <f t="shared" ref="S68:S131" si="3">IF(B68&gt;0,"Added"," ")</f>
        <v xml:space="preserve"> </v>
      </c>
      <c r="T68" s="472"/>
    </row>
    <row r="69" spans="1:20" ht="15" customHeight="1">
      <c r="A69" s="25" t="s">
        <v>501</v>
      </c>
      <c r="B69" s="474">
        <v>0</v>
      </c>
      <c r="C69" s="475">
        <v>5</v>
      </c>
      <c r="D69" s="476">
        <f>IFERROR(3*B69,0)</f>
        <v>0</v>
      </c>
      <c r="E69" s="476">
        <f>IFERROR(2*B69,0)</f>
        <v>0</v>
      </c>
      <c r="F69" s="476">
        <v>0</v>
      </c>
      <c r="G69" s="476">
        <v>0</v>
      </c>
      <c r="H69" s="476">
        <v>0</v>
      </c>
      <c r="I69" s="476">
        <v>0</v>
      </c>
      <c r="J69" s="476">
        <v>0</v>
      </c>
      <c r="K69" s="476">
        <v>0</v>
      </c>
      <c r="L69" s="476">
        <v>0</v>
      </c>
      <c r="M69" s="476">
        <v>0</v>
      </c>
      <c r="N69" s="476">
        <v>0</v>
      </c>
      <c r="O69" s="476">
        <v>0</v>
      </c>
      <c r="P69" s="476">
        <v>0</v>
      </c>
      <c r="Q69" s="476">
        <v>0</v>
      </c>
      <c r="R69" s="476">
        <v>0</v>
      </c>
      <c r="S69" s="25" t="str">
        <f t="shared" si="3"/>
        <v xml:space="preserve"> </v>
      </c>
      <c r="T69" s="472"/>
    </row>
    <row r="70" spans="1:20" ht="15" customHeight="1">
      <c r="A70" s="25" t="s">
        <v>829</v>
      </c>
      <c r="B70" s="474">
        <v>0</v>
      </c>
      <c r="C70" s="475">
        <v>10</v>
      </c>
      <c r="D70" s="476">
        <f>IFERROR(10*B70,0)</f>
        <v>0</v>
      </c>
      <c r="E70" s="476">
        <v>0</v>
      </c>
      <c r="F70" s="476">
        <v>0</v>
      </c>
      <c r="G70" s="476">
        <v>0</v>
      </c>
      <c r="H70" s="476">
        <v>0</v>
      </c>
      <c r="I70" s="476">
        <v>0</v>
      </c>
      <c r="J70" s="476">
        <v>0</v>
      </c>
      <c r="K70" s="476">
        <v>0</v>
      </c>
      <c r="L70" s="476">
        <v>0</v>
      </c>
      <c r="M70" s="476">
        <v>0</v>
      </c>
      <c r="N70" s="476">
        <v>0</v>
      </c>
      <c r="O70" s="476">
        <v>0</v>
      </c>
      <c r="P70" s="476">
        <v>0</v>
      </c>
      <c r="Q70" s="476">
        <v>0</v>
      </c>
      <c r="R70" s="476">
        <v>0</v>
      </c>
      <c r="S70" s="25" t="str">
        <f t="shared" si="3"/>
        <v xml:space="preserve"> </v>
      </c>
      <c r="T70" s="472"/>
    </row>
    <row r="71" spans="1:20" ht="15" customHeight="1">
      <c r="A71" s="25" t="s">
        <v>831</v>
      </c>
      <c r="B71" s="474">
        <v>0</v>
      </c>
      <c r="C71" s="475">
        <v>10</v>
      </c>
      <c r="D71" s="476">
        <f>IFERROR(8*B71,0)</f>
        <v>0</v>
      </c>
      <c r="E71" s="476">
        <f>IFERROR(2*B71,0)</f>
        <v>0</v>
      </c>
      <c r="F71" s="476">
        <v>0</v>
      </c>
      <c r="G71" s="476">
        <v>0</v>
      </c>
      <c r="H71" s="476">
        <v>0</v>
      </c>
      <c r="I71" s="476">
        <v>0</v>
      </c>
      <c r="J71" s="476">
        <v>0</v>
      </c>
      <c r="K71" s="476">
        <v>0</v>
      </c>
      <c r="L71" s="476">
        <v>0</v>
      </c>
      <c r="M71" s="476">
        <v>0</v>
      </c>
      <c r="N71" s="476">
        <v>0</v>
      </c>
      <c r="O71" s="476">
        <v>0</v>
      </c>
      <c r="P71" s="476">
        <v>0</v>
      </c>
      <c r="Q71" s="476">
        <v>0</v>
      </c>
      <c r="R71" s="476">
        <v>0</v>
      </c>
      <c r="S71" s="25" t="str">
        <f t="shared" si="3"/>
        <v xml:space="preserve"> </v>
      </c>
      <c r="T71" s="472"/>
    </row>
    <row r="72" spans="1:20" ht="15" customHeight="1">
      <c r="A72" s="25" t="s">
        <v>833</v>
      </c>
      <c r="B72" s="474">
        <v>0</v>
      </c>
      <c r="C72" s="475">
        <v>10</v>
      </c>
      <c r="D72" s="476">
        <v>0</v>
      </c>
      <c r="E72" s="476">
        <f>IFERROR(10*B72,0)</f>
        <v>0</v>
      </c>
      <c r="F72" s="476">
        <v>0</v>
      </c>
      <c r="G72" s="476">
        <v>0</v>
      </c>
      <c r="H72" s="476">
        <v>0</v>
      </c>
      <c r="I72" s="476">
        <v>0</v>
      </c>
      <c r="J72" s="476">
        <v>0</v>
      </c>
      <c r="K72" s="476">
        <v>0</v>
      </c>
      <c r="L72" s="476">
        <v>0</v>
      </c>
      <c r="M72" s="476">
        <v>0</v>
      </c>
      <c r="N72" s="476">
        <v>0</v>
      </c>
      <c r="O72" s="476">
        <v>0</v>
      </c>
      <c r="P72" s="476">
        <v>0</v>
      </c>
      <c r="Q72" s="476">
        <v>0</v>
      </c>
      <c r="R72" s="476">
        <v>0</v>
      </c>
      <c r="S72" s="25" t="str">
        <f t="shared" si="3"/>
        <v xml:space="preserve"> </v>
      </c>
      <c r="T72" s="472"/>
    </row>
    <row r="73" spans="1:20" ht="15" customHeight="1">
      <c r="A73" s="25" t="s">
        <v>809</v>
      </c>
      <c r="B73" s="474">
        <v>0</v>
      </c>
      <c r="C73" s="475">
        <v>5</v>
      </c>
      <c r="D73" s="476">
        <v>0</v>
      </c>
      <c r="E73" s="476">
        <f>IFERROR(5*B73,0)</f>
        <v>0</v>
      </c>
      <c r="F73" s="476">
        <v>0</v>
      </c>
      <c r="G73" s="476">
        <v>0</v>
      </c>
      <c r="H73" s="476">
        <v>0</v>
      </c>
      <c r="I73" s="476">
        <v>0</v>
      </c>
      <c r="J73" s="476">
        <v>0</v>
      </c>
      <c r="K73" s="476">
        <v>0</v>
      </c>
      <c r="L73" s="476">
        <v>0</v>
      </c>
      <c r="M73" s="476">
        <v>0</v>
      </c>
      <c r="N73" s="476">
        <v>0</v>
      </c>
      <c r="O73" s="476">
        <v>0</v>
      </c>
      <c r="P73" s="476">
        <v>0</v>
      </c>
      <c r="Q73" s="476">
        <v>0</v>
      </c>
      <c r="R73" s="476">
        <v>0</v>
      </c>
      <c r="S73" s="25" t="str">
        <f t="shared" si="3"/>
        <v xml:space="preserve"> </v>
      </c>
      <c r="T73" s="472"/>
    </row>
    <row r="74" spans="1:20" ht="15" customHeight="1">
      <c r="A74" s="25" t="s">
        <v>529</v>
      </c>
      <c r="B74" s="474">
        <v>0</v>
      </c>
      <c r="C74" s="475">
        <v>10</v>
      </c>
      <c r="D74" s="476">
        <v>0</v>
      </c>
      <c r="E74" s="476">
        <f>IFERROR(10*B74,0)</f>
        <v>0</v>
      </c>
      <c r="F74" s="476">
        <v>0</v>
      </c>
      <c r="G74" s="476">
        <v>0</v>
      </c>
      <c r="H74" s="476">
        <v>0</v>
      </c>
      <c r="I74" s="476">
        <v>0</v>
      </c>
      <c r="J74" s="476">
        <v>0</v>
      </c>
      <c r="K74" s="476">
        <v>0</v>
      </c>
      <c r="L74" s="476">
        <v>0</v>
      </c>
      <c r="M74" s="476">
        <v>0</v>
      </c>
      <c r="N74" s="476">
        <v>0</v>
      </c>
      <c r="O74" s="476">
        <v>0</v>
      </c>
      <c r="P74" s="476">
        <v>0</v>
      </c>
      <c r="Q74" s="476">
        <v>0</v>
      </c>
      <c r="R74" s="476">
        <v>0</v>
      </c>
      <c r="S74" s="25" t="str">
        <f t="shared" si="3"/>
        <v xml:space="preserve"> </v>
      </c>
      <c r="T74" s="472"/>
    </row>
    <row r="75" spans="1:20" ht="15" customHeight="1">
      <c r="A75" s="25" t="s">
        <v>503</v>
      </c>
      <c r="B75" s="474">
        <v>0</v>
      </c>
      <c r="C75" s="475">
        <v>5</v>
      </c>
      <c r="D75" s="476">
        <v>0</v>
      </c>
      <c r="E75" s="476">
        <f>IFERROR(5*B75,0)</f>
        <v>0</v>
      </c>
      <c r="F75" s="476">
        <v>0</v>
      </c>
      <c r="G75" s="476">
        <v>0</v>
      </c>
      <c r="H75" s="476">
        <v>0</v>
      </c>
      <c r="I75" s="476">
        <v>0</v>
      </c>
      <c r="J75" s="476">
        <v>0</v>
      </c>
      <c r="K75" s="476">
        <v>0</v>
      </c>
      <c r="L75" s="476">
        <v>0</v>
      </c>
      <c r="M75" s="476">
        <v>0</v>
      </c>
      <c r="N75" s="476">
        <v>0</v>
      </c>
      <c r="O75" s="476">
        <v>0</v>
      </c>
      <c r="P75" s="476">
        <v>0</v>
      </c>
      <c r="Q75" s="476">
        <v>0</v>
      </c>
      <c r="R75" s="476">
        <v>0</v>
      </c>
      <c r="S75" s="25" t="str">
        <f t="shared" si="3"/>
        <v xml:space="preserve"> </v>
      </c>
      <c r="T75" s="472"/>
    </row>
    <row r="76" spans="1:20" ht="15" customHeight="1">
      <c r="A76" s="25" t="s">
        <v>633</v>
      </c>
      <c r="B76" s="474">
        <v>0</v>
      </c>
      <c r="C76" s="475">
        <v>5</v>
      </c>
      <c r="D76" s="476">
        <v>0</v>
      </c>
      <c r="E76" s="476">
        <v>0</v>
      </c>
      <c r="F76" s="476">
        <v>0</v>
      </c>
      <c r="G76" s="476">
        <f>IFERROR(2*B76,0)</f>
        <v>0</v>
      </c>
      <c r="H76" s="476">
        <f>IFERROR(2*B76,0)</f>
        <v>0</v>
      </c>
      <c r="I76" s="476">
        <f>IFERROR(1*B76,0)</f>
        <v>0</v>
      </c>
      <c r="J76" s="476">
        <v>0</v>
      </c>
      <c r="K76" s="476">
        <v>0</v>
      </c>
      <c r="L76" s="476">
        <v>0</v>
      </c>
      <c r="M76" s="476">
        <v>0</v>
      </c>
      <c r="N76" s="476">
        <v>0</v>
      </c>
      <c r="O76" s="476">
        <v>0</v>
      </c>
      <c r="P76" s="476">
        <v>0</v>
      </c>
      <c r="Q76" s="476">
        <v>0</v>
      </c>
      <c r="R76" s="476">
        <v>0</v>
      </c>
      <c r="S76" s="25" t="str">
        <f t="shared" si="3"/>
        <v xml:space="preserve"> </v>
      </c>
      <c r="T76" s="472"/>
    </row>
    <row r="77" spans="1:20" ht="15" customHeight="1">
      <c r="A77" s="25" t="s">
        <v>453</v>
      </c>
      <c r="B77" s="474">
        <v>0</v>
      </c>
      <c r="C77" s="475">
        <v>3</v>
      </c>
      <c r="D77" s="476">
        <v>0</v>
      </c>
      <c r="E77" s="476">
        <v>0</v>
      </c>
      <c r="F77" s="476">
        <v>0</v>
      </c>
      <c r="G77" s="476">
        <v>0</v>
      </c>
      <c r="H77" s="476">
        <v>0</v>
      </c>
      <c r="I77" s="476">
        <v>0</v>
      </c>
      <c r="J77" s="476">
        <f>IFERROR(1*B77,0)</f>
        <v>0</v>
      </c>
      <c r="K77" s="476">
        <f>IFERROR(2*B77,0)</f>
        <v>0</v>
      </c>
      <c r="L77" s="476">
        <v>0</v>
      </c>
      <c r="M77" s="476">
        <v>0</v>
      </c>
      <c r="N77" s="476">
        <v>0</v>
      </c>
      <c r="O77" s="476">
        <v>0</v>
      </c>
      <c r="P77" s="476">
        <v>0</v>
      </c>
      <c r="Q77" s="476">
        <v>0</v>
      </c>
      <c r="R77" s="476">
        <v>0</v>
      </c>
      <c r="S77" s="25" t="str">
        <f t="shared" si="3"/>
        <v xml:space="preserve"> </v>
      </c>
      <c r="T77" s="472"/>
    </row>
    <row r="78" spans="1:20" ht="15" customHeight="1">
      <c r="A78" s="25" t="s">
        <v>455</v>
      </c>
      <c r="B78" s="474">
        <v>0</v>
      </c>
      <c r="C78" s="475">
        <v>1</v>
      </c>
      <c r="D78" s="476">
        <v>0</v>
      </c>
      <c r="E78" s="476">
        <v>0</v>
      </c>
      <c r="F78" s="476">
        <v>0</v>
      </c>
      <c r="G78" s="476">
        <v>0</v>
      </c>
      <c r="H78" s="476">
        <v>0</v>
      </c>
      <c r="I78" s="476">
        <v>0</v>
      </c>
      <c r="J78" s="476">
        <v>0</v>
      </c>
      <c r="K78" s="476">
        <f>IFERROR(1*B78,0)</f>
        <v>0</v>
      </c>
      <c r="L78" s="476">
        <v>0</v>
      </c>
      <c r="M78" s="476">
        <v>0</v>
      </c>
      <c r="N78" s="476">
        <v>0</v>
      </c>
      <c r="O78" s="476">
        <v>0</v>
      </c>
      <c r="P78" s="476">
        <v>0</v>
      </c>
      <c r="Q78" s="476">
        <v>0</v>
      </c>
      <c r="R78" s="476">
        <v>0</v>
      </c>
      <c r="S78" s="25" t="str">
        <f t="shared" si="3"/>
        <v xml:space="preserve"> </v>
      </c>
      <c r="T78" s="472"/>
    </row>
    <row r="79" spans="1:20" ht="15" customHeight="1">
      <c r="A79" s="25" t="s">
        <v>457</v>
      </c>
      <c r="B79" s="474">
        <v>0</v>
      </c>
      <c r="C79" s="475">
        <v>1</v>
      </c>
      <c r="D79" s="476">
        <v>0</v>
      </c>
      <c r="E79" s="476">
        <v>0</v>
      </c>
      <c r="F79" s="476">
        <v>0</v>
      </c>
      <c r="G79" s="476">
        <v>0</v>
      </c>
      <c r="H79" s="476">
        <v>0</v>
      </c>
      <c r="I79" s="476">
        <v>0</v>
      </c>
      <c r="J79" s="476">
        <f>IFERROR(1*B79,0)</f>
        <v>0</v>
      </c>
      <c r="K79" s="476">
        <v>0</v>
      </c>
      <c r="L79" s="476">
        <v>0</v>
      </c>
      <c r="M79" s="476">
        <v>0</v>
      </c>
      <c r="N79" s="476">
        <v>0</v>
      </c>
      <c r="O79" s="476">
        <v>0</v>
      </c>
      <c r="P79" s="476">
        <v>0</v>
      </c>
      <c r="Q79" s="476">
        <v>0</v>
      </c>
      <c r="R79" s="476">
        <v>0</v>
      </c>
      <c r="S79" s="25" t="str">
        <f t="shared" si="3"/>
        <v xml:space="preserve"> </v>
      </c>
      <c r="T79" s="472"/>
    </row>
    <row r="80" spans="1:20" ht="15" customHeight="1">
      <c r="A80" s="25" t="s">
        <v>459</v>
      </c>
      <c r="B80" s="474">
        <v>0</v>
      </c>
      <c r="C80" s="475">
        <v>1</v>
      </c>
      <c r="D80" s="476">
        <v>0</v>
      </c>
      <c r="E80" s="476">
        <v>0</v>
      </c>
      <c r="F80" s="476">
        <v>0</v>
      </c>
      <c r="G80" s="476">
        <v>0</v>
      </c>
      <c r="H80" s="476">
        <v>0</v>
      </c>
      <c r="I80" s="476">
        <v>0</v>
      </c>
      <c r="J80" s="476">
        <v>0</v>
      </c>
      <c r="K80" s="476">
        <f>IFERROR(1*B80,0)</f>
        <v>0</v>
      </c>
      <c r="L80" s="476">
        <v>0</v>
      </c>
      <c r="M80" s="476">
        <v>0</v>
      </c>
      <c r="N80" s="476">
        <v>0</v>
      </c>
      <c r="O80" s="476">
        <v>0</v>
      </c>
      <c r="P80" s="476">
        <v>0</v>
      </c>
      <c r="Q80" s="476">
        <v>0</v>
      </c>
      <c r="R80" s="476">
        <v>0</v>
      </c>
      <c r="S80" s="25" t="str">
        <f t="shared" si="3"/>
        <v xml:space="preserve"> </v>
      </c>
      <c r="T80" s="472"/>
    </row>
    <row r="81" spans="1:20" ht="15" customHeight="1">
      <c r="A81" s="25" t="s">
        <v>461</v>
      </c>
      <c r="B81" s="474">
        <v>0</v>
      </c>
      <c r="C81" s="475">
        <v>3</v>
      </c>
      <c r="D81" s="476">
        <v>0</v>
      </c>
      <c r="E81" s="476">
        <v>0</v>
      </c>
      <c r="F81" s="476">
        <v>0</v>
      </c>
      <c r="G81" s="476">
        <v>0</v>
      </c>
      <c r="H81" s="476">
        <v>0</v>
      </c>
      <c r="I81" s="476">
        <f>IFERROR(2*B81,0)</f>
        <v>0</v>
      </c>
      <c r="J81" s="476">
        <v>0</v>
      </c>
      <c r="K81" s="476">
        <v>0</v>
      </c>
      <c r="L81" s="476">
        <f>IFERROR(1*B81,0)</f>
        <v>0</v>
      </c>
      <c r="M81" s="476">
        <v>0</v>
      </c>
      <c r="N81" s="476">
        <v>0</v>
      </c>
      <c r="O81" s="476">
        <v>0</v>
      </c>
      <c r="P81" s="476">
        <v>0</v>
      </c>
      <c r="Q81" s="476">
        <v>0</v>
      </c>
      <c r="R81" s="476">
        <v>0</v>
      </c>
      <c r="S81" s="25" t="str">
        <f t="shared" si="3"/>
        <v xml:space="preserve"> </v>
      </c>
      <c r="T81" s="472"/>
    </row>
    <row r="82" spans="1:20" ht="15" customHeight="1">
      <c r="A82" s="25" t="s">
        <v>463</v>
      </c>
      <c r="B82" s="474">
        <v>0</v>
      </c>
      <c r="C82" s="475">
        <v>1</v>
      </c>
      <c r="D82" s="476">
        <v>0</v>
      </c>
      <c r="E82" s="476">
        <v>0</v>
      </c>
      <c r="F82" s="476">
        <v>0</v>
      </c>
      <c r="G82" s="476">
        <v>0</v>
      </c>
      <c r="H82" s="476">
        <v>0</v>
      </c>
      <c r="I82" s="476">
        <f>IFERROR(1*B82,0)</f>
        <v>0</v>
      </c>
      <c r="J82" s="476">
        <v>0</v>
      </c>
      <c r="K82" s="476">
        <v>0</v>
      </c>
      <c r="L82" s="476">
        <v>0</v>
      </c>
      <c r="M82" s="476">
        <v>0</v>
      </c>
      <c r="N82" s="476">
        <v>0</v>
      </c>
      <c r="O82" s="476">
        <v>0</v>
      </c>
      <c r="P82" s="476">
        <v>0</v>
      </c>
      <c r="Q82" s="476">
        <v>0</v>
      </c>
      <c r="R82" s="476">
        <v>0</v>
      </c>
      <c r="S82" s="25" t="str">
        <f t="shared" si="3"/>
        <v xml:space="preserve"> </v>
      </c>
      <c r="T82" s="472"/>
    </row>
    <row r="83" spans="1:20" ht="15" customHeight="1">
      <c r="A83" s="25" t="s">
        <v>465</v>
      </c>
      <c r="B83" s="474">
        <v>0</v>
      </c>
      <c r="C83" s="475">
        <v>1</v>
      </c>
      <c r="D83" s="476">
        <v>0</v>
      </c>
      <c r="E83" s="476">
        <v>0</v>
      </c>
      <c r="F83" s="476">
        <v>0</v>
      </c>
      <c r="G83" s="476">
        <v>0</v>
      </c>
      <c r="H83" s="476">
        <v>0</v>
      </c>
      <c r="I83" s="476">
        <f>IFERROR(1*B83,0)</f>
        <v>0</v>
      </c>
      <c r="J83" s="476">
        <v>0</v>
      </c>
      <c r="K83" s="476">
        <v>0</v>
      </c>
      <c r="L83" s="476">
        <v>0</v>
      </c>
      <c r="M83" s="476">
        <v>0</v>
      </c>
      <c r="N83" s="476">
        <v>0</v>
      </c>
      <c r="O83" s="476">
        <v>0</v>
      </c>
      <c r="P83" s="476">
        <v>0</v>
      </c>
      <c r="Q83" s="476">
        <v>0</v>
      </c>
      <c r="R83" s="476">
        <v>0</v>
      </c>
      <c r="S83" s="25" t="str">
        <f t="shared" si="3"/>
        <v xml:space="preserve"> </v>
      </c>
      <c r="T83" s="472"/>
    </row>
    <row r="84" spans="1:20" ht="15" customHeight="1">
      <c r="A84" s="25" t="s">
        <v>467</v>
      </c>
      <c r="B84" s="474">
        <v>0</v>
      </c>
      <c r="C84" s="475">
        <v>1</v>
      </c>
      <c r="D84" s="476">
        <v>0</v>
      </c>
      <c r="E84" s="476">
        <v>0</v>
      </c>
      <c r="F84" s="476">
        <v>0</v>
      </c>
      <c r="G84" s="476">
        <v>0</v>
      </c>
      <c r="H84" s="476">
        <v>0</v>
      </c>
      <c r="I84" s="476">
        <v>0</v>
      </c>
      <c r="J84" s="476">
        <v>0</v>
      </c>
      <c r="K84" s="476">
        <v>0</v>
      </c>
      <c r="L84" s="476">
        <f>IFERROR(1*B84,0)</f>
        <v>0</v>
      </c>
      <c r="M84" s="476">
        <v>0</v>
      </c>
      <c r="N84" s="476">
        <v>0</v>
      </c>
      <c r="O84" s="476">
        <v>0</v>
      </c>
      <c r="P84" s="476">
        <v>0</v>
      </c>
      <c r="Q84" s="476">
        <v>0</v>
      </c>
      <c r="R84" s="476">
        <v>0</v>
      </c>
      <c r="S84" s="25" t="str">
        <f t="shared" si="3"/>
        <v xml:space="preserve"> </v>
      </c>
      <c r="T84" s="472"/>
    </row>
    <row r="85" spans="1:20" ht="15" customHeight="1">
      <c r="A85" s="25" t="s">
        <v>469</v>
      </c>
      <c r="B85" s="474">
        <v>0</v>
      </c>
      <c r="C85" s="475">
        <v>3</v>
      </c>
      <c r="D85" s="476">
        <v>0</v>
      </c>
      <c r="E85" s="476">
        <v>0</v>
      </c>
      <c r="F85" s="476">
        <v>0</v>
      </c>
      <c r="G85" s="476">
        <v>0</v>
      </c>
      <c r="H85" s="476">
        <v>0</v>
      </c>
      <c r="I85" s="476">
        <v>0</v>
      </c>
      <c r="J85" s="476">
        <f>IFERROR(1*B85,0)</f>
        <v>0</v>
      </c>
      <c r="K85" s="476">
        <f>IFERROR(1*B85,0)</f>
        <v>0</v>
      </c>
      <c r="L85" s="476">
        <f>IFERROR(1*B85,0)</f>
        <v>0</v>
      </c>
      <c r="M85" s="476">
        <v>0</v>
      </c>
      <c r="N85" s="476">
        <v>0</v>
      </c>
      <c r="O85" s="476">
        <v>0</v>
      </c>
      <c r="P85" s="476">
        <v>0</v>
      </c>
      <c r="Q85" s="476">
        <v>0</v>
      </c>
      <c r="R85" s="476">
        <v>0</v>
      </c>
      <c r="S85" s="25" t="str">
        <f t="shared" si="3"/>
        <v xml:space="preserve"> </v>
      </c>
      <c r="T85" s="472"/>
    </row>
    <row r="86" spans="1:20" ht="15" customHeight="1">
      <c r="A86" s="25" t="s">
        <v>471</v>
      </c>
      <c r="B86" s="474">
        <v>0</v>
      </c>
      <c r="C86" s="475">
        <v>1</v>
      </c>
      <c r="D86" s="476">
        <v>0</v>
      </c>
      <c r="E86" s="476">
        <v>0</v>
      </c>
      <c r="F86" s="476">
        <v>0</v>
      </c>
      <c r="G86" s="476">
        <v>0</v>
      </c>
      <c r="H86" s="476">
        <v>0</v>
      </c>
      <c r="I86" s="476">
        <v>0</v>
      </c>
      <c r="J86" s="476">
        <v>0</v>
      </c>
      <c r="K86" s="476">
        <f>IFERROR(1*B86,0)</f>
        <v>0</v>
      </c>
      <c r="L86" s="476">
        <v>0</v>
      </c>
      <c r="M86" s="476">
        <v>0</v>
      </c>
      <c r="N86" s="476">
        <v>0</v>
      </c>
      <c r="O86" s="476">
        <v>0</v>
      </c>
      <c r="P86" s="476">
        <v>0</v>
      </c>
      <c r="Q86" s="476">
        <v>0</v>
      </c>
      <c r="R86" s="476">
        <v>0</v>
      </c>
      <c r="S86" s="25" t="str">
        <f t="shared" si="3"/>
        <v xml:space="preserve"> </v>
      </c>
      <c r="T86" s="472"/>
    </row>
    <row r="87" spans="1:20" ht="15" customHeight="1">
      <c r="A87" s="25" t="s">
        <v>473</v>
      </c>
      <c r="B87" s="474">
        <v>0</v>
      </c>
      <c r="C87" s="475">
        <v>1</v>
      </c>
      <c r="D87" s="476">
        <v>0</v>
      </c>
      <c r="E87" s="476">
        <v>0</v>
      </c>
      <c r="F87" s="476">
        <v>0</v>
      </c>
      <c r="G87" s="476">
        <v>0</v>
      </c>
      <c r="H87" s="476">
        <v>0</v>
      </c>
      <c r="I87" s="476">
        <v>0</v>
      </c>
      <c r="J87" s="476">
        <f>IFERROR(1*B87,0)</f>
        <v>0</v>
      </c>
      <c r="K87" s="476">
        <v>0</v>
      </c>
      <c r="L87" s="476">
        <v>0</v>
      </c>
      <c r="M87" s="476">
        <v>0</v>
      </c>
      <c r="N87" s="476">
        <v>0</v>
      </c>
      <c r="O87" s="476">
        <v>0</v>
      </c>
      <c r="P87" s="476">
        <v>0</v>
      </c>
      <c r="Q87" s="476">
        <v>0</v>
      </c>
      <c r="R87" s="476">
        <v>0</v>
      </c>
      <c r="S87" s="25" t="str">
        <f t="shared" si="3"/>
        <v xml:space="preserve"> </v>
      </c>
      <c r="T87" s="472"/>
    </row>
    <row r="88" spans="1:20" ht="15" customHeight="1">
      <c r="A88" s="25" t="s">
        <v>475</v>
      </c>
      <c r="B88" s="474">
        <v>0</v>
      </c>
      <c r="C88" s="475">
        <v>1</v>
      </c>
      <c r="D88" s="476">
        <v>0</v>
      </c>
      <c r="E88" s="476">
        <v>0</v>
      </c>
      <c r="F88" s="476">
        <v>0</v>
      </c>
      <c r="G88" s="476">
        <v>0</v>
      </c>
      <c r="H88" s="476">
        <v>0</v>
      </c>
      <c r="I88" s="476">
        <v>0</v>
      </c>
      <c r="J88" s="476">
        <v>0</v>
      </c>
      <c r="K88" s="476">
        <v>0</v>
      </c>
      <c r="L88" s="476">
        <f>IFERROR(1*B88,0)</f>
        <v>0</v>
      </c>
      <c r="M88" s="476">
        <v>0</v>
      </c>
      <c r="N88" s="476">
        <v>0</v>
      </c>
      <c r="O88" s="476">
        <v>0</v>
      </c>
      <c r="P88" s="476">
        <v>0</v>
      </c>
      <c r="Q88" s="476">
        <v>0</v>
      </c>
      <c r="R88" s="476">
        <v>0</v>
      </c>
      <c r="S88" s="25" t="str">
        <f t="shared" si="3"/>
        <v xml:space="preserve"> </v>
      </c>
      <c r="T88" s="472"/>
    </row>
    <row r="89" spans="1:20" ht="15" customHeight="1">
      <c r="A89" s="25" t="s">
        <v>779</v>
      </c>
      <c r="B89" s="474">
        <v>0</v>
      </c>
      <c r="C89" s="475">
        <v>3</v>
      </c>
      <c r="D89" s="476">
        <v>0</v>
      </c>
      <c r="E89" s="476">
        <v>0</v>
      </c>
      <c r="F89" s="476">
        <v>0</v>
      </c>
      <c r="G89" s="476">
        <v>0</v>
      </c>
      <c r="H89" s="476">
        <v>0</v>
      </c>
      <c r="I89" s="476">
        <v>0</v>
      </c>
      <c r="J89" s="476">
        <v>0</v>
      </c>
      <c r="K89" s="476">
        <f>IFERROR(1*B89,0)</f>
        <v>0</v>
      </c>
      <c r="L89" s="476">
        <f>IFERROR(2*B89,0)</f>
        <v>0</v>
      </c>
      <c r="M89" s="476">
        <v>0</v>
      </c>
      <c r="N89" s="476">
        <v>0</v>
      </c>
      <c r="O89" s="476">
        <v>0</v>
      </c>
      <c r="P89" s="476">
        <v>0</v>
      </c>
      <c r="Q89" s="476">
        <v>0</v>
      </c>
      <c r="R89" s="476">
        <v>0</v>
      </c>
      <c r="S89" s="25" t="str">
        <f t="shared" si="3"/>
        <v xml:space="preserve"> </v>
      </c>
      <c r="T89" s="472"/>
    </row>
    <row r="90" spans="1:20" ht="15" customHeight="1">
      <c r="A90" s="25" t="s">
        <v>781</v>
      </c>
      <c r="B90" s="474">
        <v>0</v>
      </c>
      <c r="C90" s="475">
        <v>1</v>
      </c>
      <c r="D90" s="476">
        <v>0</v>
      </c>
      <c r="E90" s="476">
        <v>0</v>
      </c>
      <c r="F90" s="476">
        <v>0</v>
      </c>
      <c r="G90" s="476">
        <v>0</v>
      </c>
      <c r="H90" s="476">
        <v>0</v>
      </c>
      <c r="I90" s="476">
        <v>0</v>
      </c>
      <c r="J90" s="476">
        <v>0</v>
      </c>
      <c r="K90" s="476">
        <f>IFERROR(1*B90,0)</f>
        <v>0</v>
      </c>
      <c r="L90" s="476">
        <v>0</v>
      </c>
      <c r="M90" s="476">
        <v>0</v>
      </c>
      <c r="N90" s="476">
        <v>0</v>
      </c>
      <c r="O90" s="476">
        <v>0</v>
      </c>
      <c r="P90" s="476">
        <v>0</v>
      </c>
      <c r="Q90" s="476">
        <v>0</v>
      </c>
      <c r="R90" s="476">
        <v>0</v>
      </c>
      <c r="S90" s="25" t="str">
        <f t="shared" si="3"/>
        <v xml:space="preserve"> </v>
      </c>
      <c r="T90" s="472"/>
    </row>
    <row r="91" spans="1:20" ht="15" customHeight="1">
      <c r="A91" s="25" t="s">
        <v>783</v>
      </c>
      <c r="B91" s="474">
        <v>0</v>
      </c>
      <c r="C91" s="475">
        <v>1</v>
      </c>
      <c r="D91" s="476">
        <v>0</v>
      </c>
      <c r="E91" s="476">
        <v>0</v>
      </c>
      <c r="F91" s="476">
        <v>0</v>
      </c>
      <c r="G91" s="476">
        <v>0</v>
      </c>
      <c r="H91" s="476">
        <v>0</v>
      </c>
      <c r="I91" s="476">
        <v>0</v>
      </c>
      <c r="J91" s="476">
        <v>0</v>
      </c>
      <c r="K91" s="476">
        <v>0</v>
      </c>
      <c r="L91" s="476">
        <f>IFERROR(1*B91,0)</f>
        <v>0</v>
      </c>
      <c r="M91" s="476">
        <v>0</v>
      </c>
      <c r="N91" s="476">
        <v>0</v>
      </c>
      <c r="O91" s="476">
        <v>0</v>
      </c>
      <c r="P91" s="476">
        <v>0</v>
      </c>
      <c r="Q91" s="476">
        <v>0</v>
      </c>
      <c r="R91" s="476">
        <v>0</v>
      </c>
      <c r="S91" s="25" t="str">
        <f t="shared" si="3"/>
        <v xml:space="preserve"> </v>
      </c>
      <c r="T91" s="472"/>
    </row>
    <row r="92" spans="1:20" ht="15" customHeight="1">
      <c r="A92" s="25" t="s">
        <v>785</v>
      </c>
      <c r="B92" s="474">
        <v>0</v>
      </c>
      <c r="C92" s="475">
        <v>1</v>
      </c>
      <c r="D92" s="476">
        <v>0</v>
      </c>
      <c r="E92" s="476">
        <v>0</v>
      </c>
      <c r="F92" s="476">
        <v>0</v>
      </c>
      <c r="G92" s="476">
        <v>0</v>
      </c>
      <c r="H92" s="476">
        <v>0</v>
      </c>
      <c r="I92" s="476">
        <v>0</v>
      </c>
      <c r="J92" s="476">
        <v>0</v>
      </c>
      <c r="K92" s="476">
        <v>0</v>
      </c>
      <c r="L92" s="476">
        <f>IFERROR(1*B92,0)</f>
        <v>0</v>
      </c>
      <c r="M92" s="476">
        <v>0</v>
      </c>
      <c r="N92" s="476">
        <v>0</v>
      </c>
      <c r="O92" s="476">
        <v>0</v>
      </c>
      <c r="P92" s="476">
        <v>0</v>
      </c>
      <c r="Q92" s="476">
        <v>0</v>
      </c>
      <c r="R92" s="476">
        <v>0</v>
      </c>
      <c r="S92" s="25" t="str">
        <f t="shared" si="3"/>
        <v xml:space="preserve"> </v>
      </c>
      <c r="T92" s="472"/>
    </row>
    <row r="93" spans="1:20" ht="15" customHeight="1">
      <c r="A93" s="25" t="s">
        <v>787</v>
      </c>
      <c r="B93" s="474">
        <v>0</v>
      </c>
      <c r="C93" s="475">
        <v>3</v>
      </c>
      <c r="D93" s="476">
        <v>0</v>
      </c>
      <c r="E93" s="476">
        <v>0</v>
      </c>
      <c r="F93" s="476">
        <v>0</v>
      </c>
      <c r="G93" s="476">
        <v>0</v>
      </c>
      <c r="H93" s="476">
        <v>0</v>
      </c>
      <c r="I93" s="476">
        <v>0</v>
      </c>
      <c r="J93" s="476">
        <v>0</v>
      </c>
      <c r="K93" s="476">
        <v>0</v>
      </c>
      <c r="L93" s="476">
        <f>IFERROR(3*B93,0)</f>
        <v>0</v>
      </c>
      <c r="M93" s="476">
        <v>0</v>
      </c>
      <c r="N93" s="476">
        <v>0</v>
      </c>
      <c r="O93" s="476">
        <v>0</v>
      </c>
      <c r="P93" s="476">
        <v>0</v>
      </c>
      <c r="Q93" s="476">
        <v>0</v>
      </c>
      <c r="R93" s="476">
        <v>0</v>
      </c>
      <c r="S93" s="25" t="str">
        <f t="shared" si="3"/>
        <v xml:space="preserve"> </v>
      </c>
      <c r="T93" s="472"/>
    </row>
    <row r="94" spans="1:20" ht="15" customHeight="1">
      <c r="A94" s="25" t="s">
        <v>789</v>
      </c>
      <c r="B94" s="474">
        <v>0</v>
      </c>
      <c r="C94" s="475">
        <v>1</v>
      </c>
      <c r="D94" s="476">
        <v>0</v>
      </c>
      <c r="E94" s="476">
        <v>0</v>
      </c>
      <c r="F94" s="476">
        <v>0</v>
      </c>
      <c r="G94" s="476">
        <v>0</v>
      </c>
      <c r="H94" s="476">
        <v>0</v>
      </c>
      <c r="I94" s="476">
        <v>0</v>
      </c>
      <c r="J94" s="476">
        <v>0</v>
      </c>
      <c r="K94" s="476">
        <v>0</v>
      </c>
      <c r="L94" s="476">
        <f>IFERROR(1*B94,0)</f>
        <v>0</v>
      </c>
      <c r="M94" s="476">
        <v>0</v>
      </c>
      <c r="N94" s="476">
        <v>0</v>
      </c>
      <c r="O94" s="476">
        <v>0</v>
      </c>
      <c r="P94" s="476">
        <v>0</v>
      </c>
      <c r="Q94" s="476">
        <v>0</v>
      </c>
      <c r="R94" s="476">
        <v>0</v>
      </c>
      <c r="S94" s="25" t="str">
        <f t="shared" si="3"/>
        <v xml:space="preserve"> </v>
      </c>
      <c r="T94" s="472"/>
    </row>
    <row r="95" spans="1:20" ht="15" customHeight="1">
      <c r="A95" s="25" t="s">
        <v>791</v>
      </c>
      <c r="B95" s="474">
        <v>0</v>
      </c>
      <c r="C95" s="475">
        <v>1</v>
      </c>
      <c r="D95" s="476">
        <v>0</v>
      </c>
      <c r="E95" s="476">
        <v>0</v>
      </c>
      <c r="F95" s="476">
        <v>0</v>
      </c>
      <c r="G95" s="476">
        <v>0</v>
      </c>
      <c r="H95" s="476">
        <v>0</v>
      </c>
      <c r="I95" s="476">
        <v>0</v>
      </c>
      <c r="J95" s="476">
        <v>0</v>
      </c>
      <c r="K95" s="476">
        <v>0</v>
      </c>
      <c r="L95" s="476">
        <f>IFERROR(1*B95,0)</f>
        <v>0</v>
      </c>
      <c r="M95" s="476">
        <v>0</v>
      </c>
      <c r="N95" s="476">
        <v>0</v>
      </c>
      <c r="O95" s="476">
        <v>0</v>
      </c>
      <c r="P95" s="476">
        <v>0</v>
      </c>
      <c r="Q95" s="476">
        <v>0</v>
      </c>
      <c r="R95" s="476">
        <v>0</v>
      </c>
      <c r="S95" s="25" t="str">
        <f t="shared" si="3"/>
        <v xml:space="preserve"> </v>
      </c>
      <c r="T95" s="472"/>
    </row>
    <row r="96" spans="1:20" ht="15" customHeight="1">
      <c r="A96" s="25" t="s">
        <v>793</v>
      </c>
      <c r="B96" s="474">
        <v>0</v>
      </c>
      <c r="C96" s="475">
        <v>1</v>
      </c>
      <c r="D96" s="476">
        <v>0</v>
      </c>
      <c r="E96" s="476">
        <v>0</v>
      </c>
      <c r="F96" s="476">
        <v>0</v>
      </c>
      <c r="G96" s="476">
        <v>0</v>
      </c>
      <c r="H96" s="476">
        <v>0</v>
      </c>
      <c r="I96" s="476">
        <v>0</v>
      </c>
      <c r="J96" s="476">
        <v>0</v>
      </c>
      <c r="K96" s="476">
        <v>0</v>
      </c>
      <c r="L96" s="476">
        <f>IFERROR(1*B96,0)</f>
        <v>0</v>
      </c>
      <c r="M96" s="476">
        <v>0</v>
      </c>
      <c r="N96" s="476">
        <v>0</v>
      </c>
      <c r="O96" s="476">
        <v>0</v>
      </c>
      <c r="P96" s="476">
        <v>0</v>
      </c>
      <c r="Q96" s="476">
        <v>0</v>
      </c>
      <c r="R96" s="476">
        <v>0</v>
      </c>
      <c r="S96" s="25" t="str">
        <f t="shared" si="3"/>
        <v xml:space="preserve"> </v>
      </c>
      <c r="T96" s="472"/>
    </row>
    <row r="97" spans="1:20" ht="15" customHeight="1">
      <c r="A97" s="25" t="s">
        <v>477</v>
      </c>
      <c r="B97" s="474">
        <v>0</v>
      </c>
      <c r="C97" s="475">
        <v>3</v>
      </c>
      <c r="D97" s="476">
        <v>0</v>
      </c>
      <c r="E97" s="476">
        <v>0</v>
      </c>
      <c r="F97" s="476">
        <v>0</v>
      </c>
      <c r="G97" s="476">
        <v>0</v>
      </c>
      <c r="H97" s="476">
        <v>0</v>
      </c>
      <c r="I97" s="476">
        <f>IFERROR(1*B97,0)</f>
        <v>0</v>
      </c>
      <c r="J97" s="476">
        <f>IFERROR(1*B97,0)</f>
        <v>0</v>
      </c>
      <c r="K97" s="476">
        <f>IFERROR(1*B97,0)</f>
        <v>0</v>
      </c>
      <c r="L97" s="476">
        <v>0</v>
      </c>
      <c r="M97" s="476">
        <v>0</v>
      </c>
      <c r="N97" s="476">
        <v>0</v>
      </c>
      <c r="O97" s="476">
        <v>0</v>
      </c>
      <c r="P97" s="476">
        <v>0</v>
      </c>
      <c r="Q97" s="476">
        <v>0</v>
      </c>
      <c r="R97" s="476">
        <v>0</v>
      </c>
      <c r="S97" s="25" t="str">
        <f t="shared" si="3"/>
        <v xml:space="preserve"> </v>
      </c>
      <c r="T97" s="472"/>
    </row>
    <row r="98" spans="1:20" ht="15" customHeight="1">
      <c r="A98" s="25" t="s">
        <v>479</v>
      </c>
      <c r="B98" s="474">
        <v>0</v>
      </c>
      <c r="C98" s="475">
        <v>1</v>
      </c>
      <c r="D98" s="476">
        <v>0</v>
      </c>
      <c r="E98" s="476">
        <v>0</v>
      </c>
      <c r="F98" s="476">
        <v>0</v>
      </c>
      <c r="G98" s="476">
        <v>0</v>
      </c>
      <c r="H98" s="476">
        <v>0</v>
      </c>
      <c r="I98" s="476">
        <f>IFERROR(1*B98,0)</f>
        <v>0</v>
      </c>
      <c r="J98" s="476">
        <v>0</v>
      </c>
      <c r="K98" s="476">
        <v>0</v>
      </c>
      <c r="L98" s="476">
        <v>0</v>
      </c>
      <c r="M98" s="476">
        <v>0</v>
      </c>
      <c r="N98" s="476">
        <v>0</v>
      </c>
      <c r="O98" s="476">
        <v>0</v>
      </c>
      <c r="P98" s="476">
        <v>0</v>
      </c>
      <c r="Q98" s="476">
        <v>0</v>
      </c>
      <c r="R98" s="476">
        <v>0</v>
      </c>
      <c r="S98" s="25" t="str">
        <f t="shared" si="3"/>
        <v xml:space="preserve"> </v>
      </c>
      <c r="T98" s="472"/>
    </row>
    <row r="99" spans="1:20" ht="15" customHeight="1">
      <c r="A99" s="25" t="s">
        <v>481</v>
      </c>
      <c r="B99" s="474">
        <v>0</v>
      </c>
      <c r="C99" s="475">
        <v>1</v>
      </c>
      <c r="D99" s="476">
        <v>0</v>
      </c>
      <c r="E99" s="476">
        <v>0</v>
      </c>
      <c r="F99" s="476">
        <v>0</v>
      </c>
      <c r="G99" s="476">
        <v>0</v>
      </c>
      <c r="H99" s="476">
        <v>0</v>
      </c>
      <c r="I99" s="476">
        <v>0</v>
      </c>
      <c r="J99" s="476">
        <f>IFERROR(1*B99,0)</f>
        <v>0</v>
      </c>
      <c r="K99" s="476">
        <v>0</v>
      </c>
      <c r="L99" s="476">
        <v>0</v>
      </c>
      <c r="M99" s="476">
        <v>0</v>
      </c>
      <c r="N99" s="476">
        <v>0</v>
      </c>
      <c r="O99" s="476">
        <v>0</v>
      </c>
      <c r="P99" s="476">
        <v>0</v>
      </c>
      <c r="Q99" s="476">
        <v>0</v>
      </c>
      <c r="R99" s="476">
        <v>0</v>
      </c>
      <c r="S99" s="25" t="str">
        <f t="shared" si="3"/>
        <v xml:space="preserve"> </v>
      </c>
      <c r="T99" s="472"/>
    </row>
    <row r="100" spans="1:20" ht="15" customHeight="1">
      <c r="A100" s="25" t="s">
        <v>483</v>
      </c>
      <c r="B100" s="474">
        <v>0</v>
      </c>
      <c r="C100" s="475">
        <v>1</v>
      </c>
      <c r="D100" s="476">
        <v>0</v>
      </c>
      <c r="E100" s="476">
        <v>0</v>
      </c>
      <c r="F100" s="476">
        <v>0</v>
      </c>
      <c r="G100" s="476">
        <v>0</v>
      </c>
      <c r="H100" s="476">
        <v>0</v>
      </c>
      <c r="I100" s="476">
        <v>0</v>
      </c>
      <c r="J100" s="476">
        <v>0</v>
      </c>
      <c r="K100" s="476">
        <f>IFERROR(1*B100,0)</f>
        <v>0</v>
      </c>
      <c r="L100" s="476">
        <v>0</v>
      </c>
      <c r="M100" s="476">
        <v>0</v>
      </c>
      <c r="N100" s="476">
        <v>0</v>
      </c>
      <c r="O100" s="476">
        <v>0</v>
      </c>
      <c r="P100" s="476">
        <v>0</v>
      </c>
      <c r="Q100" s="476">
        <v>0</v>
      </c>
      <c r="R100" s="476">
        <v>0</v>
      </c>
      <c r="S100" s="25" t="str">
        <f t="shared" si="3"/>
        <v xml:space="preserve"> </v>
      </c>
      <c r="T100" s="472"/>
    </row>
    <row r="101" spans="1:20" ht="15" customHeight="1">
      <c r="A101" s="25" t="s">
        <v>485</v>
      </c>
      <c r="B101" s="474">
        <v>0</v>
      </c>
      <c r="C101" s="475">
        <v>4</v>
      </c>
      <c r="D101" s="476">
        <v>0</v>
      </c>
      <c r="E101" s="476">
        <v>0</v>
      </c>
      <c r="F101" s="476">
        <f>IFERROR(2*B101,0)</f>
        <v>0</v>
      </c>
      <c r="G101" s="476">
        <f>IFERROR(2*B101,0)</f>
        <v>0</v>
      </c>
      <c r="H101" s="476">
        <v>0</v>
      </c>
      <c r="I101" s="476">
        <v>0</v>
      </c>
      <c r="J101" s="476">
        <v>0</v>
      </c>
      <c r="K101" s="476">
        <v>0</v>
      </c>
      <c r="L101" s="476">
        <v>0</v>
      </c>
      <c r="M101" s="476">
        <v>0</v>
      </c>
      <c r="N101" s="476">
        <v>0</v>
      </c>
      <c r="O101" s="476">
        <v>0</v>
      </c>
      <c r="P101" s="476">
        <v>0</v>
      </c>
      <c r="Q101" s="476">
        <v>0</v>
      </c>
      <c r="R101" s="476">
        <v>0</v>
      </c>
      <c r="S101" s="25" t="str">
        <f t="shared" si="3"/>
        <v xml:space="preserve"> </v>
      </c>
      <c r="T101" s="472"/>
    </row>
    <row r="102" spans="1:20" ht="15" customHeight="1">
      <c r="A102" s="25" t="s">
        <v>487</v>
      </c>
      <c r="B102" s="474">
        <v>0</v>
      </c>
      <c r="C102" s="475">
        <v>4</v>
      </c>
      <c r="D102" s="476">
        <v>0</v>
      </c>
      <c r="E102" s="476">
        <v>0</v>
      </c>
      <c r="F102" s="476">
        <f>IFERROR(2*B102,0)</f>
        <v>0</v>
      </c>
      <c r="G102" s="476">
        <f>IFERROR(2*B102,0)</f>
        <v>0</v>
      </c>
      <c r="H102" s="476">
        <v>0</v>
      </c>
      <c r="I102" s="476">
        <v>0</v>
      </c>
      <c r="J102" s="476">
        <v>0</v>
      </c>
      <c r="K102" s="476">
        <v>0</v>
      </c>
      <c r="L102" s="476">
        <v>0</v>
      </c>
      <c r="M102" s="476">
        <v>0</v>
      </c>
      <c r="N102" s="476">
        <v>0</v>
      </c>
      <c r="O102" s="476">
        <v>0</v>
      </c>
      <c r="P102" s="476">
        <v>0</v>
      </c>
      <c r="Q102" s="476">
        <v>0</v>
      </c>
      <c r="R102" s="476">
        <v>0</v>
      </c>
      <c r="S102" s="25" t="str">
        <f t="shared" si="3"/>
        <v xml:space="preserve"> </v>
      </c>
      <c r="T102" s="472"/>
    </row>
    <row r="103" spans="1:20" ht="15" customHeight="1">
      <c r="A103" s="25" t="s">
        <v>737</v>
      </c>
      <c r="B103" s="474">
        <v>0</v>
      </c>
      <c r="C103" s="475">
        <v>4</v>
      </c>
      <c r="D103" s="476">
        <v>0</v>
      </c>
      <c r="E103" s="476">
        <v>0</v>
      </c>
      <c r="F103" s="476">
        <v>0</v>
      </c>
      <c r="G103" s="476">
        <f>IFERROR(1*B103,0)</f>
        <v>0</v>
      </c>
      <c r="H103" s="476">
        <f>IFERROR(2*B103,0)</f>
        <v>0</v>
      </c>
      <c r="I103" s="476">
        <f>IFERROR(1*B103,0)</f>
        <v>0</v>
      </c>
      <c r="J103" s="476">
        <v>0</v>
      </c>
      <c r="K103" s="476">
        <v>0</v>
      </c>
      <c r="L103" s="476">
        <v>0</v>
      </c>
      <c r="M103" s="476">
        <v>0</v>
      </c>
      <c r="N103" s="476">
        <v>0</v>
      </c>
      <c r="O103" s="476">
        <v>0</v>
      </c>
      <c r="P103" s="476">
        <v>0</v>
      </c>
      <c r="Q103" s="476">
        <v>0</v>
      </c>
      <c r="R103" s="476">
        <v>0</v>
      </c>
      <c r="S103" s="25" t="str">
        <f t="shared" si="3"/>
        <v xml:space="preserve"> </v>
      </c>
      <c r="T103" s="472"/>
    </row>
    <row r="104" spans="1:20" ht="15" customHeight="1">
      <c r="A104" s="25" t="s">
        <v>797</v>
      </c>
      <c r="B104" s="474">
        <v>0</v>
      </c>
      <c r="C104" s="475">
        <v>5</v>
      </c>
      <c r="D104" s="476">
        <v>0</v>
      </c>
      <c r="E104" s="476">
        <v>0</v>
      </c>
      <c r="F104" s="476">
        <v>0</v>
      </c>
      <c r="G104" s="476">
        <f>IFERROR(5*B104,0)</f>
        <v>0</v>
      </c>
      <c r="H104" s="476">
        <v>0</v>
      </c>
      <c r="I104" s="476">
        <v>0</v>
      </c>
      <c r="J104" s="476">
        <v>0</v>
      </c>
      <c r="K104" s="476">
        <v>0</v>
      </c>
      <c r="L104" s="476">
        <v>0</v>
      </c>
      <c r="M104" s="476">
        <v>0</v>
      </c>
      <c r="N104" s="476">
        <v>0</v>
      </c>
      <c r="O104" s="476">
        <v>0</v>
      </c>
      <c r="P104" s="476">
        <v>0</v>
      </c>
      <c r="Q104" s="476">
        <v>0</v>
      </c>
      <c r="R104" s="476">
        <v>0</v>
      </c>
      <c r="S104" s="25" t="str">
        <f t="shared" si="3"/>
        <v xml:space="preserve"> </v>
      </c>
      <c r="T104" s="472"/>
    </row>
    <row r="105" spans="1:20" ht="15" customHeight="1">
      <c r="A105" s="25" t="s">
        <v>835</v>
      </c>
      <c r="B105" s="474">
        <v>0</v>
      </c>
      <c r="C105" s="475">
        <v>10</v>
      </c>
      <c r="D105" s="476">
        <v>0</v>
      </c>
      <c r="E105" s="476">
        <f>IFERROR(10*B105,0)</f>
        <v>0</v>
      </c>
      <c r="F105" s="476">
        <v>0</v>
      </c>
      <c r="G105" s="476">
        <v>0</v>
      </c>
      <c r="H105" s="476">
        <v>0</v>
      </c>
      <c r="I105" s="476">
        <v>0</v>
      </c>
      <c r="J105" s="476">
        <v>0</v>
      </c>
      <c r="K105" s="476">
        <v>0</v>
      </c>
      <c r="L105" s="476">
        <v>0</v>
      </c>
      <c r="M105" s="476">
        <v>0</v>
      </c>
      <c r="N105" s="476">
        <v>0</v>
      </c>
      <c r="O105" s="476">
        <v>0</v>
      </c>
      <c r="P105" s="476">
        <v>0</v>
      </c>
      <c r="Q105" s="476">
        <v>0</v>
      </c>
      <c r="R105" s="476">
        <v>0</v>
      </c>
      <c r="S105" s="25" t="str">
        <f t="shared" si="3"/>
        <v xml:space="preserve"> </v>
      </c>
      <c r="T105" s="472"/>
    </row>
    <row r="106" spans="1:20" ht="15" customHeight="1">
      <c r="A106" s="25" t="s">
        <v>531</v>
      </c>
      <c r="B106" s="474">
        <v>0</v>
      </c>
      <c r="C106" s="475">
        <v>20</v>
      </c>
      <c r="D106" s="476">
        <f>IFERROR(20*B106,0)</f>
        <v>0</v>
      </c>
      <c r="E106" s="476">
        <v>0</v>
      </c>
      <c r="F106" s="476">
        <v>0</v>
      </c>
      <c r="G106" s="476">
        <v>0</v>
      </c>
      <c r="H106" s="476">
        <v>0</v>
      </c>
      <c r="I106" s="476">
        <v>0</v>
      </c>
      <c r="J106" s="476">
        <v>0</v>
      </c>
      <c r="K106" s="476">
        <v>0</v>
      </c>
      <c r="L106" s="476">
        <v>0</v>
      </c>
      <c r="M106" s="476">
        <v>0</v>
      </c>
      <c r="N106" s="476">
        <v>0</v>
      </c>
      <c r="O106" s="476">
        <v>0</v>
      </c>
      <c r="P106" s="476">
        <v>0</v>
      </c>
      <c r="Q106" s="476">
        <v>0</v>
      </c>
      <c r="R106" s="476">
        <v>0</v>
      </c>
      <c r="S106" s="25" t="str">
        <f t="shared" si="3"/>
        <v xml:space="preserve"> </v>
      </c>
      <c r="T106" s="472"/>
    </row>
    <row r="107" spans="1:20" ht="15" customHeight="1">
      <c r="A107" s="25" t="s">
        <v>869</v>
      </c>
      <c r="B107" s="474">
        <v>0</v>
      </c>
      <c r="C107" s="475">
        <v>10</v>
      </c>
      <c r="D107" s="476">
        <f t="shared" ref="D107:D114" si="4">IFERROR(10*B107,0)</f>
        <v>0</v>
      </c>
      <c r="E107" s="476">
        <v>0</v>
      </c>
      <c r="F107" s="476">
        <v>0</v>
      </c>
      <c r="G107" s="476">
        <v>0</v>
      </c>
      <c r="H107" s="476">
        <v>0</v>
      </c>
      <c r="I107" s="476">
        <v>0</v>
      </c>
      <c r="J107" s="476">
        <v>0</v>
      </c>
      <c r="K107" s="476">
        <v>0</v>
      </c>
      <c r="L107" s="476">
        <v>0</v>
      </c>
      <c r="M107" s="476">
        <v>0</v>
      </c>
      <c r="N107" s="476">
        <v>0</v>
      </c>
      <c r="O107" s="476">
        <v>0</v>
      </c>
      <c r="P107" s="476">
        <v>0</v>
      </c>
      <c r="Q107" s="476">
        <v>0</v>
      </c>
      <c r="R107" s="476">
        <v>0</v>
      </c>
      <c r="S107" s="25" t="str">
        <f t="shared" si="3"/>
        <v xml:space="preserve"> </v>
      </c>
      <c r="T107" s="472"/>
    </row>
    <row r="108" spans="1:20" ht="15" customHeight="1">
      <c r="A108" s="25" t="s">
        <v>533</v>
      </c>
      <c r="B108" s="474">
        <v>0</v>
      </c>
      <c r="C108" s="475">
        <v>10</v>
      </c>
      <c r="D108" s="476">
        <f t="shared" si="4"/>
        <v>0</v>
      </c>
      <c r="E108" s="476">
        <v>0</v>
      </c>
      <c r="F108" s="476">
        <v>0</v>
      </c>
      <c r="G108" s="476">
        <v>0</v>
      </c>
      <c r="H108" s="476">
        <v>0</v>
      </c>
      <c r="I108" s="476">
        <v>0</v>
      </c>
      <c r="J108" s="476">
        <v>0</v>
      </c>
      <c r="K108" s="476">
        <v>0</v>
      </c>
      <c r="L108" s="476">
        <v>0</v>
      </c>
      <c r="M108" s="476">
        <v>0</v>
      </c>
      <c r="N108" s="476">
        <v>0</v>
      </c>
      <c r="O108" s="476">
        <v>0</v>
      </c>
      <c r="P108" s="476">
        <v>0</v>
      </c>
      <c r="Q108" s="476">
        <v>0</v>
      </c>
      <c r="R108" s="476">
        <v>0</v>
      </c>
      <c r="S108" s="25" t="str">
        <f t="shared" si="3"/>
        <v xml:space="preserve"> </v>
      </c>
      <c r="T108" s="472"/>
    </row>
    <row r="109" spans="1:20" ht="15" customHeight="1">
      <c r="A109" s="25" t="s">
        <v>535</v>
      </c>
      <c r="B109" s="474">
        <v>0</v>
      </c>
      <c r="C109" s="475">
        <v>10</v>
      </c>
      <c r="D109" s="476">
        <f t="shared" si="4"/>
        <v>0</v>
      </c>
      <c r="E109" s="476">
        <v>0</v>
      </c>
      <c r="F109" s="476">
        <v>0</v>
      </c>
      <c r="G109" s="476">
        <v>0</v>
      </c>
      <c r="H109" s="476">
        <v>0</v>
      </c>
      <c r="I109" s="476">
        <v>0</v>
      </c>
      <c r="J109" s="476">
        <v>0</v>
      </c>
      <c r="K109" s="476">
        <v>0</v>
      </c>
      <c r="L109" s="476">
        <v>0</v>
      </c>
      <c r="M109" s="476">
        <v>0</v>
      </c>
      <c r="N109" s="476">
        <v>0</v>
      </c>
      <c r="O109" s="476">
        <v>0</v>
      </c>
      <c r="P109" s="476">
        <v>0</v>
      </c>
      <c r="Q109" s="476">
        <v>0</v>
      </c>
      <c r="R109" s="476">
        <v>0</v>
      </c>
      <c r="S109" s="25" t="str">
        <f t="shared" si="3"/>
        <v xml:space="preserve"> </v>
      </c>
      <c r="T109" s="472"/>
    </row>
    <row r="110" spans="1:20" ht="15" customHeight="1">
      <c r="A110" s="25" t="s">
        <v>837</v>
      </c>
      <c r="B110" s="474">
        <v>0</v>
      </c>
      <c r="C110" s="475">
        <v>10</v>
      </c>
      <c r="D110" s="476">
        <f t="shared" si="4"/>
        <v>0</v>
      </c>
      <c r="E110" s="476">
        <f>IFERROR(3*A110,0)</f>
        <v>0</v>
      </c>
      <c r="F110" s="476">
        <v>0</v>
      </c>
      <c r="G110" s="476">
        <v>0</v>
      </c>
      <c r="H110" s="476">
        <v>0</v>
      </c>
      <c r="I110" s="476">
        <v>0</v>
      </c>
      <c r="J110" s="476">
        <v>0</v>
      </c>
      <c r="K110" s="476">
        <v>0</v>
      </c>
      <c r="L110" s="476">
        <v>0</v>
      </c>
      <c r="M110" s="476">
        <v>0</v>
      </c>
      <c r="N110" s="476">
        <v>0</v>
      </c>
      <c r="O110" s="476">
        <v>0</v>
      </c>
      <c r="P110" s="476">
        <v>0</v>
      </c>
      <c r="Q110" s="476">
        <v>0</v>
      </c>
      <c r="R110" s="476">
        <v>0</v>
      </c>
      <c r="S110" s="25" t="str">
        <f t="shared" si="3"/>
        <v xml:space="preserve"> </v>
      </c>
      <c r="T110" s="472"/>
    </row>
    <row r="111" spans="1:20" ht="15" customHeight="1">
      <c r="A111" s="25" t="s">
        <v>839</v>
      </c>
      <c r="B111" s="474">
        <v>0</v>
      </c>
      <c r="C111" s="475">
        <v>10</v>
      </c>
      <c r="D111" s="476">
        <f t="shared" si="4"/>
        <v>0</v>
      </c>
      <c r="E111" s="476">
        <v>0</v>
      </c>
      <c r="F111" s="476">
        <v>0</v>
      </c>
      <c r="G111" s="476">
        <v>0</v>
      </c>
      <c r="H111" s="476">
        <v>0</v>
      </c>
      <c r="I111" s="476">
        <v>0</v>
      </c>
      <c r="J111" s="476">
        <v>0</v>
      </c>
      <c r="K111" s="476">
        <v>0</v>
      </c>
      <c r="L111" s="476">
        <v>0</v>
      </c>
      <c r="M111" s="476">
        <v>0</v>
      </c>
      <c r="N111" s="476">
        <v>0</v>
      </c>
      <c r="O111" s="476">
        <v>0</v>
      </c>
      <c r="P111" s="476">
        <v>0</v>
      </c>
      <c r="Q111" s="476">
        <v>0</v>
      </c>
      <c r="R111" s="476">
        <v>0</v>
      </c>
      <c r="S111" s="25" t="str">
        <f t="shared" si="3"/>
        <v xml:space="preserve"> </v>
      </c>
      <c r="T111" s="472"/>
    </row>
    <row r="112" spans="1:20" ht="15" customHeight="1">
      <c r="A112" s="25" t="s">
        <v>537</v>
      </c>
      <c r="B112" s="474">
        <v>0</v>
      </c>
      <c r="C112" s="475">
        <v>10</v>
      </c>
      <c r="D112" s="476">
        <f t="shared" si="4"/>
        <v>0</v>
      </c>
      <c r="E112" s="476">
        <v>0</v>
      </c>
      <c r="F112" s="476">
        <v>0</v>
      </c>
      <c r="G112" s="476">
        <v>0</v>
      </c>
      <c r="H112" s="476">
        <v>0</v>
      </c>
      <c r="I112" s="476">
        <v>0</v>
      </c>
      <c r="J112" s="476">
        <v>0</v>
      </c>
      <c r="K112" s="476">
        <v>0</v>
      </c>
      <c r="L112" s="476">
        <v>0</v>
      </c>
      <c r="M112" s="476">
        <v>0</v>
      </c>
      <c r="N112" s="476">
        <v>0</v>
      </c>
      <c r="O112" s="476">
        <v>0</v>
      </c>
      <c r="P112" s="476">
        <v>0</v>
      </c>
      <c r="Q112" s="476">
        <v>0</v>
      </c>
      <c r="R112" s="476">
        <v>0</v>
      </c>
      <c r="S112" s="25" t="str">
        <f t="shared" si="3"/>
        <v xml:space="preserve"> </v>
      </c>
      <c r="T112" s="472"/>
    </row>
    <row r="113" spans="1:20" ht="15" customHeight="1">
      <c r="A113" s="25" t="s">
        <v>539</v>
      </c>
      <c r="B113" s="474">
        <v>0</v>
      </c>
      <c r="C113" s="475">
        <v>10</v>
      </c>
      <c r="D113" s="476">
        <f t="shared" si="4"/>
        <v>0</v>
      </c>
      <c r="E113" s="476">
        <v>0</v>
      </c>
      <c r="F113" s="476">
        <v>0</v>
      </c>
      <c r="G113" s="476">
        <v>0</v>
      </c>
      <c r="H113" s="476">
        <v>0</v>
      </c>
      <c r="I113" s="476">
        <v>0</v>
      </c>
      <c r="J113" s="476">
        <v>0</v>
      </c>
      <c r="K113" s="476">
        <v>0</v>
      </c>
      <c r="L113" s="476">
        <v>0</v>
      </c>
      <c r="M113" s="476">
        <v>0</v>
      </c>
      <c r="N113" s="476">
        <v>0</v>
      </c>
      <c r="O113" s="476">
        <v>0</v>
      </c>
      <c r="P113" s="476">
        <v>0</v>
      </c>
      <c r="Q113" s="476">
        <v>0</v>
      </c>
      <c r="R113" s="476">
        <v>0</v>
      </c>
      <c r="S113" s="25" t="str">
        <f t="shared" si="3"/>
        <v xml:space="preserve"> </v>
      </c>
      <c r="T113" s="472"/>
    </row>
    <row r="114" spans="1:20" ht="15" customHeight="1">
      <c r="A114" s="25" t="s">
        <v>541</v>
      </c>
      <c r="B114" s="474">
        <v>0</v>
      </c>
      <c r="C114" s="475">
        <v>10</v>
      </c>
      <c r="D114" s="476">
        <f t="shared" si="4"/>
        <v>0</v>
      </c>
      <c r="E114" s="476">
        <v>0</v>
      </c>
      <c r="F114" s="476">
        <v>0</v>
      </c>
      <c r="G114" s="476">
        <v>0</v>
      </c>
      <c r="H114" s="476">
        <v>0</v>
      </c>
      <c r="I114" s="476">
        <v>0</v>
      </c>
      <c r="J114" s="476">
        <v>0</v>
      </c>
      <c r="K114" s="476">
        <v>0</v>
      </c>
      <c r="L114" s="476">
        <v>0</v>
      </c>
      <c r="M114" s="476">
        <v>0</v>
      </c>
      <c r="N114" s="476">
        <v>0</v>
      </c>
      <c r="O114" s="476">
        <v>0</v>
      </c>
      <c r="P114" s="476">
        <v>0</v>
      </c>
      <c r="Q114" s="476">
        <v>0</v>
      </c>
      <c r="R114" s="476">
        <v>0</v>
      </c>
      <c r="S114" s="25" t="str">
        <f t="shared" si="3"/>
        <v xml:space="preserve"> </v>
      </c>
      <c r="T114" s="472"/>
    </row>
    <row r="115" spans="1:20" ht="15" customHeight="1">
      <c r="A115" s="25" t="s">
        <v>543</v>
      </c>
      <c r="B115" s="474">
        <v>0</v>
      </c>
      <c r="C115" s="475">
        <v>10</v>
      </c>
      <c r="D115" s="476">
        <f>IFERROR(9*B115,0)</f>
        <v>0</v>
      </c>
      <c r="E115" s="476">
        <f>IFERROR(1*B115,0)</f>
        <v>0</v>
      </c>
      <c r="F115" s="476">
        <v>0</v>
      </c>
      <c r="G115" s="476">
        <v>0</v>
      </c>
      <c r="H115" s="476">
        <v>0</v>
      </c>
      <c r="I115" s="476">
        <v>0</v>
      </c>
      <c r="J115" s="476">
        <v>0</v>
      </c>
      <c r="K115" s="476">
        <v>0</v>
      </c>
      <c r="L115" s="476">
        <v>0</v>
      </c>
      <c r="M115" s="476">
        <v>0</v>
      </c>
      <c r="N115" s="476">
        <v>0</v>
      </c>
      <c r="O115" s="476">
        <v>0</v>
      </c>
      <c r="P115" s="476">
        <v>0</v>
      </c>
      <c r="Q115" s="476">
        <v>0</v>
      </c>
      <c r="R115" s="476">
        <v>0</v>
      </c>
      <c r="S115" s="25" t="str">
        <f t="shared" si="3"/>
        <v xml:space="preserve"> </v>
      </c>
      <c r="T115" s="472"/>
    </row>
    <row r="116" spans="1:20" ht="15" customHeight="1">
      <c r="A116" s="25" t="s">
        <v>811</v>
      </c>
      <c r="B116" s="474">
        <v>0</v>
      </c>
      <c r="C116" s="475">
        <v>5</v>
      </c>
      <c r="D116" s="476">
        <f>IFERROR(5*B116,0)</f>
        <v>0</v>
      </c>
      <c r="E116" s="476">
        <v>0</v>
      </c>
      <c r="F116" s="476">
        <v>0</v>
      </c>
      <c r="G116" s="476">
        <v>0</v>
      </c>
      <c r="H116" s="476">
        <v>0</v>
      </c>
      <c r="I116" s="476">
        <v>0</v>
      </c>
      <c r="J116" s="476">
        <v>0</v>
      </c>
      <c r="K116" s="476">
        <v>0</v>
      </c>
      <c r="L116" s="476">
        <v>0</v>
      </c>
      <c r="M116" s="476">
        <v>0</v>
      </c>
      <c r="N116" s="476">
        <v>0</v>
      </c>
      <c r="O116" s="476">
        <v>0</v>
      </c>
      <c r="P116" s="476">
        <v>0</v>
      </c>
      <c r="Q116" s="476">
        <v>0</v>
      </c>
      <c r="R116" s="476">
        <v>0</v>
      </c>
      <c r="S116" s="25" t="str">
        <f t="shared" si="3"/>
        <v xml:space="preserve"> </v>
      </c>
      <c r="T116" s="472"/>
    </row>
    <row r="117" spans="1:20" ht="15" customHeight="1">
      <c r="A117" s="25" t="s">
        <v>569</v>
      </c>
      <c r="B117" s="474">
        <v>0</v>
      </c>
      <c r="C117" s="475">
        <v>10</v>
      </c>
      <c r="D117" s="476">
        <f t="shared" ref="D117:D122" si="5">IFERROR(10*B117,0)</f>
        <v>0</v>
      </c>
      <c r="E117" s="476">
        <v>0</v>
      </c>
      <c r="F117" s="476">
        <v>0</v>
      </c>
      <c r="G117" s="476">
        <v>0</v>
      </c>
      <c r="H117" s="476">
        <v>0</v>
      </c>
      <c r="I117" s="476">
        <v>0</v>
      </c>
      <c r="J117" s="476">
        <v>0</v>
      </c>
      <c r="K117" s="476">
        <v>0</v>
      </c>
      <c r="L117" s="476">
        <v>0</v>
      </c>
      <c r="M117" s="476">
        <v>0</v>
      </c>
      <c r="N117" s="476">
        <v>0</v>
      </c>
      <c r="O117" s="476">
        <v>0</v>
      </c>
      <c r="P117" s="476">
        <v>0</v>
      </c>
      <c r="Q117" s="476">
        <v>0</v>
      </c>
      <c r="R117" s="476">
        <v>0</v>
      </c>
      <c r="S117" s="25" t="str">
        <f t="shared" si="3"/>
        <v xml:space="preserve"> </v>
      </c>
      <c r="T117" s="472"/>
    </row>
    <row r="118" spans="1:20" ht="15" customHeight="1">
      <c r="A118" s="25" t="s">
        <v>871</v>
      </c>
      <c r="B118" s="474">
        <v>0</v>
      </c>
      <c r="C118" s="475">
        <v>10</v>
      </c>
      <c r="D118" s="476">
        <f t="shared" si="5"/>
        <v>0</v>
      </c>
      <c r="E118" s="476">
        <v>0</v>
      </c>
      <c r="F118" s="476">
        <v>0</v>
      </c>
      <c r="G118" s="476">
        <v>0</v>
      </c>
      <c r="H118" s="476">
        <v>0</v>
      </c>
      <c r="I118" s="476">
        <v>0</v>
      </c>
      <c r="J118" s="476">
        <v>0</v>
      </c>
      <c r="K118" s="476">
        <v>0</v>
      </c>
      <c r="L118" s="476">
        <v>0</v>
      </c>
      <c r="M118" s="476">
        <v>0</v>
      </c>
      <c r="N118" s="476">
        <v>0</v>
      </c>
      <c r="O118" s="476">
        <v>0</v>
      </c>
      <c r="P118" s="476">
        <v>0</v>
      </c>
      <c r="Q118" s="476">
        <v>0</v>
      </c>
      <c r="R118" s="476">
        <v>0</v>
      </c>
      <c r="S118" s="25" t="str">
        <f t="shared" si="3"/>
        <v xml:space="preserve"> </v>
      </c>
      <c r="T118" s="472"/>
    </row>
    <row r="119" spans="1:20" ht="15" customHeight="1">
      <c r="A119" s="25" t="s">
        <v>571</v>
      </c>
      <c r="B119" s="474">
        <v>0</v>
      </c>
      <c r="C119" s="475">
        <v>10</v>
      </c>
      <c r="D119" s="476">
        <f t="shared" si="5"/>
        <v>0</v>
      </c>
      <c r="E119" s="476">
        <v>0</v>
      </c>
      <c r="F119" s="476">
        <v>0</v>
      </c>
      <c r="G119" s="476">
        <v>0</v>
      </c>
      <c r="H119" s="476">
        <v>0</v>
      </c>
      <c r="I119" s="476">
        <v>0</v>
      </c>
      <c r="J119" s="476">
        <v>0</v>
      </c>
      <c r="K119" s="476">
        <v>0</v>
      </c>
      <c r="L119" s="476">
        <v>0</v>
      </c>
      <c r="M119" s="476">
        <v>0</v>
      </c>
      <c r="N119" s="476">
        <v>0</v>
      </c>
      <c r="O119" s="476">
        <v>0</v>
      </c>
      <c r="P119" s="476">
        <v>0</v>
      </c>
      <c r="Q119" s="476">
        <v>0</v>
      </c>
      <c r="R119" s="476">
        <v>0</v>
      </c>
      <c r="S119" s="25" t="str">
        <f t="shared" si="3"/>
        <v xml:space="preserve"> </v>
      </c>
      <c r="T119" s="472"/>
    </row>
    <row r="120" spans="1:20" ht="15" customHeight="1">
      <c r="A120" s="25" t="s">
        <v>873</v>
      </c>
      <c r="B120" s="474">
        <v>0</v>
      </c>
      <c r="C120" s="475">
        <v>10</v>
      </c>
      <c r="D120" s="476">
        <f t="shared" si="5"/>
        <v>0</v>
      </c>
      <c r="E120" s="476">
        <v>0</v>
      </c>
      <c r="F120" s="476">
        <v>0</v>
      </c>
      <c r="G120" s="476">
        <v>0</v>
      </c>
      <c r="H120" s="476">
        <v>0</v>
      </c>
      <c r="I120" s="476">
        <v>0</v>
      </c>
      <c r="J120" s="476">
        <v>0</v>
      </c>
      <c r="K120" s="476">
        <v>0</v>
      </c>
      <c r="L120" s="476">
        <v>0</v>
      </c>
      <c r="M120" s="476">
        <v>0</v>
      </c>
      <c r="N120" s="476">
        <v>0</v>
      </c>
      <c r="O120" s="476">
        <v>0</v>
      </c>
      <c r="P120" s="476">
        <v>0</v>
      </c>
      <c r="Q120" s="476">
        <v>0</v>
      </c>
      <c r="R120" s="476">
        <v>0</v>
      </c>
      <c r="S120" s="25" t="str">
        <f t="shared" si="3"/>
        <v xml:space="preserve"> </v>
      </c>
      <c r="T120" s="472"/>
    </row>
    <row r="121" spans="1:20" ht="15" customHeight="1">
      <c r="A121" s="25" t="s">
        <v>841</v>
      </c>
      <c r="B121" s="474">
        <v>0</v>
      </c>
      <c r="C121" s="475">
        <v>10</v>
      </c>
      <c r="D121" s="476">
        <f t="shared" si="5"/>
        <v>0</v>
      </c>
      <c r="E121" s="476">
        <v>0</v>
      </c>
      <c r="F121" s="476">
        <v>0</v>
      </c>
      <c r="G121" s="476">
        <v>0</v>
      </c>
      <c r="H121" s="476">
        <v>0</v>
      </c>
      <c r="I121" s="476">
        <v>0</v>
      </c>
      <c r="J121" s="476">
        <v>0</v>
      </c>
      <c r="K121" s="476">
        <v>0</v>
      </c>
      <c r="L121" s="476">
        <v>0</v>
      </c>
      <c r="M121" s="476">
        <v>0</v>
      </c>
      <c r="N121" s="476">
        <v>0</v>
      </c>
      <c r="O121" s="476">
        <v>0</v>
      </c>
      <c r="P121" s="476">
        <v>0</v>
      </c>
      <c r="Q121" s="476">
        <v>0</v>
      </c>
      <c r="R121" s="476">
        <v>0</v>
      </c>
      <c r="S121" s="25" t="str">
        <f t="shared" si="3"/>
        <v xml:space="preserve"> </v>
      </c>
      <c r="T121" s="472"/>
    </row>
    <row r="122" spans="1:20" ht="15" customHeight="1">
      <c r="A122" s="25" t="s">
        <v>545</v>
      </c>
      <c r="B122" s="474">
        <v>0</v>
      </c>
      <c r="C122" s="475">
        <v>10</v>
      </c>
      <c r="D122" s="476">
        <f t="shared" si="5"/>
        <v>0</v>
      </c>
      <c r="E122" s="476">
        <v>0</v>
      </c>
      <c r="F122" s="476">
        <v>0</v>
      </c>
      <c r="G122" s="476">
        <v>0</v>
      </c>
      <c r="H122" s="476">
        <v>0</v>
      </c>
      <c r="I122" s="476">
        <v>0</v>
      </c>
      <c r="J122" s="476">
        <v>0</v>
      </c>
      <c r="K122" s="476">
        <v>0</v>
      </c>
      <c r="L122" s="476">
        <v>0</v>
      </c>
      <c r="M122" s="476">
        <v>0</v>
      </c>
      <c r="N122" s="476">
        <v>0</v>
      </c>
      <c r="O122" s="476">
        <v>0</v>
      </c>
      <c r="P122" s="476">
        <v>0</v>
      </c>
      <c r="Q122" s="476">
        <v>0</v>
      </c>
      <c r="R122" s="476">
        <v>0</v>
      </c>
      <c r="S122" s="25" t="str">
        <f t="shared" si="3"/>
        <v xml:space="preserve"> </v>
      </c>
      <c r="T122" s="472"/>
    </row>
    <row r="123" spans="1:20" ht="15" customHeight="1">
      <c r="A123" s="25" t="s">
        <v>813</v>
      </c>
      <c r="B123" s="474">
        <v>0</v>
      </c>
      <c r="C123" s="475">
        <v>5</v>
      </c>
      <c r="D123" s="476">
        <v>0</v>
      </c>
      <c r="E123" s="476">
        <f>IFERROR(5*B123,0)</f>
        <v>0</v>
      </c>
      <c r="F123" s="476">
        <v>0</v>
      </c>
      <c r="G123" s="476">
        <v>0</v>
      </c>
      <c r="H123" s="476">
        <v>0</v>
      </c>
      <c r="I123" s="476">
        <v>0</v>
      </c>
      <c r="J123" s="476">
        <v>0</v>
      </c>
      <c r="K123" s="476">
        <v>0</v>
      </c>
      <c r="L123" s="476">
        <v>0</v>
      </c>
      <c r="M123" s="476">
        <v>0</v>
      </c>
      <c r="N123" s="476">
        <v>0</v>
      </c>
      <c r="O123" s="476">
        <v>0</v>
      </c>
      <c r="P123" s="476">
        <v>0</v>
      </c>
      <c r="Q123" s="476">
        <v>0</v>
      </c>
      <c r="R123" s="476">
        <v>0</v>
      </c>
      <c r="S123" s="25" t="str">
        <f t="shared" si="3"/>
        <v xml:space="preserve"> </v>
      </c>
      <c r="T123" s="472"/>
    </row>
    <row r="124" spans="1:20" ht="15" customHeight="1">
      <c r="A124" s="25" t="s">
        <v>815</v>
      </c>
      <c r="B124" s="474">
        <v>0</v>
      </c>
      <c r="C124" s="475">
        <v>5</v>
      </c>
      <c r="D124" s="476">
        <f>IFERROR(5*B124,0)</f>
        <v>0</v>
      </c>
      <c r="E124" s="476">
        <v>0</v>
      </c>
      <c r="F124" s="476">
        <v>0</v>
      </c>
      <c r="G124" s="476">
        <v>0</v>
      </c>
      <c r="H124" s="476">
        <v>0</v>
      </c>
      <c r="I124" s="476">
        <v>0</v>
      </c>
      <c r="J124" s="476">
        <v>0</v>
      </c>
      <c r="K124" s="476">
        <v>0</v>
      </c>
      <c r="L124" s="476">
        <v>0</v>
      </c>
      <c r="M124" s="476">
        <v>0</v>
      </c>
      <c r="N124" s="476">
        <v>0</v>
      </c>
      <c r="O124" s="476">
        <v>0</v>
      </c>
      <c r="P124" s="476">
        <v>0</v>
      </c>
      <c r="Q124" s="476">
        <v>0</v>
      </c>
      <c r="R124" s="476">
        <v>0</v>
      </c>
      <c r="S124" s="25" t="str">
        <f t="shared" si="3"/>
        <v xml:space="preserve"> </v>
      </c>
      <c r="T124" s="472"/>
    </row>
    <row r="125" spans="1:20" ht="15" customHeight="1">
      <c r="A125" s="25" t="s">
        <v>817</v>
      </c>
      <c r="B125" s="474">
        <v>0</v>
      </c>
      <c r="C125" s="475">
        <v>5</v>
      </c>
      <c r="D125" s="476">
        <f>IFERROR(4*B125,0)</f>
        <v>0</v>
      </c>
      <c r="E125" s="476">
        <f>IFERROR(1*B125,0)</f>
        <v>0</v>
      </c>
      <c r="F125" s="476">
        <v>0</v>
      </c>
      <c r="G125" s="476">
        <v>0</v>
      </c>
      <c r="H125" s="476">
        <v>0</v>
      </c>
      <c r="I125" s="476">
        <v>0</v>
      </c>
      <c r="J125" s="476">
        <v>0</v>
      </c>
      <c r="K125" s="476">
        <v>0</v>
      </c>
      <c r="L125" s="476">
        <v>0</v>
      </c>
      <c r="M125" s="476">
        <v>0</v>
      </c>
      <c r="N125" s="476">
        <v>0</v>
      </c>
      <c r="O125" s="476">
        <v>0</v>
      </c>
      <c r="P125" s="476">
        <v>0</v>
      </c>
      <c r="Q125" s="476">
        <v>0</v>
      </c>
      <c r="R125" s="476">
        <v>0</v>
      </c>
      <c r="S125" s="25" t="str">
        <f t="shared" si="3"/>
        <v xml:space="preserve"> </v>
      </c>
      <c r="T125" s="472"/>
    </row>
    <row r="126" spans="1:20" ht="15" customHeight="1">
      <c r="A126" s="25" t="s">
        <v>573</v>
      </c>
      <c r="B126" s="474">
        <v>0</v>
      </c>
      <c r="C126" s="475">
        <v>10</v>
      </c>
      <c r="D126" s="476">
        <f>IFERROR(10*B126,0)</f>
        <v>0</v>
      </c>
      <c r="E126" s="476">
        <v>0</v>
      </c>
      <c r="F126" s="476">
        <v>0</v>
      </c>
      <c r="G126" s="476">
        <v>0</v>
      </c>
      <c r="H126" s="476">
        <v>0</v>
      </c>
      <c r="I126" s="476">
        <v>0</v>
      </c>
      <c r="J126" s="476">
        <v>0</v>
      </c>
      <c r="K126" s="476">
        <v>0</v>
      </c>
      <c r="L126" s="476">
        <v>0</v>
      </c>
      <c r="M126" s="476">
        <v>0</v>
      </c>
      <c r="N126" s="476">
        <v>0</v>
      </c>
      <c r="O126" s="476">
        <v>0</v>
      </c>
      <c r="P126" s="476">
        <v>0</v>
      </c>
      <c r="Q126" s="476">
        <v>0</v>
      </c>
      <c r="R126" s="476">
        <v>0</v>
      </c>
      <c r="S126" s="25" t="str">
        <f t="shared" si="3"/>
        <v xml:space="preserve"> </v>
      </c>
      <c r="T126" s="472"/>
    </row>
    <row r="127" spans="1:20" ht="15" customHeight="1">
      <c r="A127" s="25" t="s">
        <v>843</v>
      </c>
      <c r="B127" s="474">
        <v>0</v>
      </c>
      <c r="C127" s="475">
        <v>10</v>
      </c>
      <c r="D127" s="476">
        <f>IFERROR(10*B127,0)</f>
        <v>0</v>
      </c>
      <c r="E127" s="476">
        <v>0</v>
      </c>
      <c r="F127" s="476">
        <v>0</v>
      </c>
      <c r="G127" s="476">
        <v>0</v>
      </c>
      <c r="H127" s="476">
        <v>0</v>
      </c>
      <c r="I127" s="476">
        <v>0</v>
      </c>
      <c r="J127" s="476">
        <v>0</v>
      </c>
      <c r="K127" s="476">
        <v>0</v>
      </c>
      <c r="L127" s="476">
        <v>0</v>
      </c>
      <c r="M127" s="476">
        <v>0</v>
      </c>
      <c r="N127" s="476">
        <v>0</v>
      </c>
      <c r="O127" s="476">
        <v>0</v>
      </c>
      <c r="P127" s="476">
        <v>0</v>
      </c>
      <c r="Q127" s="476">
        <v>0</v>
      </c>
      <c r="R127" s="476">
        <v>0</v>
      </c>
      <c r="S127" s="25" t="str">
        <f t="shared" si="3"/>
        <v xml:space="preserve"> </v>
      </c>
      <c r="T127" s="472"/>
    </row>
    <row r="128" spans="1:20" ht="15" customHeight="1">
      <c r="A128" s="25" t="s">
        <v>881</v>
      </c>
      <c r="B128" s="474">
        <v>0</v>
      </c>
      <c r="C128" s="475">
        <v>20</v>
      </c>
      <c r="D128" s="476">
        <f>IFERROR(20*B128,0)</f>
        <v>0</v>
      </c>
      <c r="E128" s="476">
        <v>0</v>
      </c>
      <c r="F128" s="476">
        <v>0</v>
      </c>
      <c r="G128" s="476">
        <v>0</v>
      </c>
      <c r="H128" s="476">
        <v>0</v>
      </c>
      <c r="I128" s="476">
        <v>0</v>
      </c>
      <c r="J128" s="476">
        <v>0</v>
      </c>
      <c r="K128" s="476">
        <v>0</v>
      </c>
      <c r="L128" s="476">
        <v>0</v>
      </c>
      <c r="M128" s="476">
        <v>0</v>
      </c>
      <c r="N128" s="476">
        <v>0</v>
      </c>
      <c r="O128" s="476">
        <v>0</v>
      </c>
      <c r="P128" s="476">
        <v>0</v>
      </c>
      <c r="Q128" s="476">
        <v>0</v>
      </c>
      <c r="R128" s="476">
        <v>0</v>
      </c>
      <c r="S128" s="25" t="str">
        <f t="shared" si="3"/>
        <v xml:space="preserve"> </v>
      </c>
      <c r="T128" s="472"/>
    </row>
    <row r="129" spans="1:20" ht="15" customHeight="1">
      <c r="A129" s="25" t="s">
        <v>875</v>
      </c>
      <c r="B129" s="474">
        <v>0</v>
      </c>
      <c r="C129" s="475">
        <v>10</v>
      </c>
      <c r="D129" s="476">
        <f>IFERROR(10*B129,0)</f>
        <v>0</v>
      </c>
      <c r="E129" s="476">
        <v>0</v>
      </c>
      <c r="F129" s="476">
        <v>0</v>
      </c>
      <c r="G129" s="476">
        <v>0</v>
      </c>
      <c r="H129" s="476">
        <v>0</v>
      </c>
      <c r="I129" s="476">
        <v>0</v>
      </c>
      <c r="J129" s="476">
        <v>0</v>
      </c>
      <c r="K129" s="476">
        <v>0</v>
      </c>
      <c r="L129" s="476">
        <v>0</v>
      </c>
      <c r="M129" s="476">
        <v>0</v>
      </c>
      <c r="N129" s="476">
        <v>0</v>
      </c>
      <c r="O129" s="476">
        <v>0</v>
      </c>
      <c r="P129" s="476">
        <v>0</v>
      </c>
      <c r="Q129" s="476">
        <v>0</v>
      </c>
      <c r="R129" s="476">
        <v>0</v>
      </c>
      <c r="S129" s="25" t="str">
        <f t="shared" si="3"/>
        <v xml:space="preserve"> </v>
      </c>
      <c r="T129" s="472"/>
    </row>
    <row r="130" spans="1:20" ht="15" customHeight="1">
      <c r="A130" s="25" t="s">
        <v>575</v>
      </c>
      <c r="B130" s="474">
        <v>0</v>
      </c>
      <c r="C130" s="475">
        <v>10</v>
      </c>
      <c r="D130" s="476">
        <f>IFERROR(10*B130,0)</f>
        <v>0</v>
      </c>
      <c r="E130" s="476">
        <v>0</v>
      </c>
      <c r="F130" s="476">
        <v>0</v>
      </c>
      <c r="G130" s="476">
        <v>0</v>
      </c>
      <c r="H130" s="476">
        <v>0</v>
      </c>
      <c r="I130" s="476">
        <v>0</v>
      </c>
      <c r="J130" s="476">
        <v>0</v>
      </c>
      <c r="K130" s="476">
        <v>0</v>
      </c>
      <c r="L130" s="476">
        <v>0</v>
      </c>
      <c r="M130" s="476">
        <v>0</v>
      </c>
      <c r="N130" s="476">
        <v>0</v>
      </c>
      <c r="O130" s="476">
        <v>0</v>
      </c>
      <c r="P130" s="476">
        <v>0</v>
      </c>
      <c r="Q130" s="476">
        <v>0</v>
      </c>
      <c r="R130" s="476">
        <v>0</v>
      </c>
      <c r="S130" s="25" t="str">
        <f t="shared" si="3"/>
        <v xml:space="preserve"> </v>
      </c>
      <c r="T130" s="472"/>
    </row>
    <row r="131" spans="1:20" ht="15" customHeight="1">
      <c r="A131" s="25" t="s">
        <v>675</v>
      </c>
      <c r="B131" s="474">
        <v>0</v>
      </c>
      <c r="C131" s="475">
        <v>10</v>
      </c>
      <c r="D131" s="476">
        <f>IFERROR(10*B131,0)</f>
        <v>0</v>
      </c>
      <c r="E131" s="476">
        <v>0</v>
      </c>
      <c r="F131" s="476">
        <v>0</v>
      </c>
      <c r="G131" s="476">
        <v>0</v>
      </c>
      <c r="H131" s="476">
        <v>0</v>
      </c>
      <c r="I131" s="476">
        <v>0</v>
      </c>
      <c r="J131" s="476">
        <v>0</v>
      </c>
      <c r="K131" s="476">
        <v>0</v>
      </c>
      <c r="L131" s="476">
        <v>0</v>
      </c>
      <c r="M131" s="476">
        <v>0</v>
      </c>
      <c r="N131" s="476">
        <v>0</v>
      </c>
      <c r="O131" s="476">
        <v>0</v>
      </c>
      <c r="P131" s="476">
        <v>0</v>
      </c>
      <c r="Q131" s="476">
        <v>0</v>
      </c>
      <c r="R131" s="476">
        <v>0</v>
      </c>
      <c r="S131" s="25" t="str">
        <f t="shared" si="3"/>
        <v xml:space="preserve"> </v>
      </c>
      <c r="T131" s="472"/>
    </row>
    <row r="132" spans="1:20" ht="15" customHeight="1">
      <c r="A132" s="25" t="s">
        <v>845</v>
      </c>
      <c r="B132" s="474">
        <v>0</v>
      </c>
      <c r="C132" s="475">
        <v>10</v>
      </c>
      <c r="D132" s="476">
        <f>IFERROR(10*B132,0)</f>
        <v>0</v>
      </c>
      <c r="E132" s="476">
        <v>0</v>
      </c>
      <c r="F132" s="476">
        <v>0</v>
      </c>
      <c r="G132" s="476">
        <v>0</v>
      </c>
      <c r="H132" s="476">
        <v>0</v>
      </c>
      <c r="I132" s="476">
        <v>0</v>
      </c>
      <c r="J132" s="476">
        <v>0</v>
      </c>
      <c r="K132" s="476">
        <v>0</v>
      </c>
      <c r="L132" s="476">
        <v>0</v>
      </c>
      <c r="M132" s="476">
        <v>0</v>
      </c>
      <c r="N132" s="476">
        <v>0</v>
      </c>
      <c r="O132" s="476">
        <v>0</v>
      </c>
      <c r="P132" s="476">
        <v>0</v>
      </c>
      <c r="Q132" s="476">
        <v>0</v>
      </c>
      <c r="R132" s="476">
        <v>0</v>
      </c>
      <c r="S132" s="25" t="str">
        <f t="shared" ref="S132:S195" si="6">IF(B132&gt;0,"Added"," ")</f>
        <v xml:space="preserve"> </v>
      </c>
      <c r="T132" s="472"/>
    </row>
    <row r="133" spans="1:20" ht="15" customHeight="1">
      <c r="A133" s="25" t="s">
        <v>577</v>
      </c>
      <c r="B133" s="474">
        <v>0</v>
      </c>
      <c r="C133" s="475">
        <v>10</v>
      </c>
      <c r="D133" s="476">
        <f>IFERROR(10*B133,0)</f>
        <v>0</v>
      </c>
      <c r="E133" s="476">
        <v>0</v>
      </c>
      <c r="F133" s="476">
        <v>0</v>
      </c>
      <c r="G133" s="476">
        <v>0</v>
      </c>
      <c r="H133" s="476">
        <v>0</v>
      </c>
      <c r="I133" s="476">
        <v>0</v>
      </c>
      <c r="J133" s="476">
        <v>0</v>
      </c>
      <c r="K133" s="476">
        <v>0</v>
      </c>
      <c r="L133" s="476">
        <v>0</v>
      </c>
      <c r="M133" s="476">
        <v>0</v>
      </c>
      <c r="N133" s="476">
        <v>0</v>
      </c>
      <c r="O133" s="476">
        <v>0</v>
      </c>
      <c r="P133" s="476">
        <v>0</v>
      </c>
      <c r="Q133" s="476">
        <v>0</v>
      </c>
      <c r="R133" s="476">
        <v>0</v>
      </c>
      <c r="S133" s="25" t="str">
        <f t="shared" si="6"/>
        <v xml:space="preserve"> </v>
      </c>
      <c r="T133" s="472"/>
    </row>
    <row r="134" spans="1:20" ht="15" customHeight="1">
      <c r="A134" s="25" t="s">
        <v>649</v>
      </c>
      <c r="B134" s="474">
        <v>0</v>
      </c>
      <c r="C134" s="475">
        <v>5</v>
      </c>
      <c r="D134" s="476">
        <f>IFERROR(5*B134,0)</f>
        <v>0</v>
      </c>
      <c r="E134" s="476">
        <v>0</v>
      </c>
      <c r="F134" s="476">
        <v>0</v>
      </c>
      <c r="G134" s="476">
        <v>0</v>
      </c>
      <c r="H134" s="476">
        <v>0</v>
      </c>
      <c r="I134" s="476">
        <v>0</v>
      </c>
      <c r="J134" s="476">
        <v>0</v>
      </c>
      <c r="K134" s="476">
        <v>0</v>
      </c>
      <c r="L134" s="476">
        <v>0</v>
      </c>
      <c r="M134" s="476">
        <v>0</v>
      </c>
      <c r="N134" s="476">
        <v>0</v>
      </c>
      <c r="O134" s="476">
        <v>0</v>
      </c>
      <c r="P134" s="476">
        <v>0</v>
      </c>
      <c r="Q134" s="476">
        <v>0</v>
      </c>
      <c r="R134" s="476">
        <v>0</v>
      </c>
      <c r="S134" s="25" t="str">
        <f t="shared" si="6"/>
        <v xml:space="preserve"> </v>
      </c>
      <c r="T134" s="472"/>
    </row>
    <row r="135" spans="1:20" ht="15" customHeight="1">
      <c r="A135" s="25" t="s">
        <v>651</v>
      </c>
      <c r="B135" s="474">
        <v>0</v>
      </c>
      <c r="C135" s="475">
        <v>10</v>
      </c>
      <c r="D135" s="476">
        <f>IFERROR(9*B135,0)</f>
        <v>0</v>
      </c>
      <c r="E135" s="476">
        <f>IFERROR(1*B135,0)</f>
        <v>0</v>
      </c>
      <c r="F135" s="476">
        <v>0</v>
      </c>
      <c r="G135" s="476">
        <v>0</v>
      </c>
      <c r="H135" s="476">
        <v>0</v>
      </c>
      <c r="I135" s="476">
        <v>0</v>
      </c>
      <c r="J135" s="476">
        <v>0</v>
      </c>
      <c r="K135" s="476">
        <v>0</v>
      </c>
      <c r="L135" s="476">
        <v>0</v>
      </c>
      <c r="M135" s="476">
        <v>0</v>
      </c>
      <c r="N135" s="476">
        <v>0</v>
      </c>
      <c r="O135" s="476">
        <v>0</v>
      </c>
      <c r="P135" s="476">
        <v>0</v>
      </c>
      <c r="Q135" s="476">
        <v>0</v>
      </c>
      <c r="R135" s="476">
        <v>0</v>
      </c>
      <c r="S135" s="25" t="str">
        <f t="shared" si="6"/>
        <v xml:space="preserve"> </v>
      </c>
      <c r="T135" s="472"/>
    </row>
    <row r="136" spans="1:20" ht="15" customHeight="1">
      <c r="A136" s="25" t="s">
        <v>505</v>
      </c>
      <c r="B136" s="474">
        <v>0</v>
      </c>
      <c r="C136" s="475">
        <v>10</v>
      </c>
      <c r="D136" s="476">
        <f>IFERROR(10*B136,0)</f>
        <v>0</v>
      </c>
      <c r="E136" s="476">
        <v>0</v>
      </c>
      <c r="F136" s="476">
        <v>0</v>
      </c>
      <c r="G136" s="476">
        <v>0</v>
      </c>
      <c r="H136" s="476">
        <v>0</v>
      </c>
      <c r="I136" s="476">
        <v>0</v>
      </c>
      <c r="J136" s="476">
        <v>0</v>
      </c>
      <c r="K136" s="476">
        <v>0</v>
      </c>
      <c r="L136" s="476">
        <v>0</v>
      </c>
      <c r="M136" s="476">
        <v>0</v>
      </c>
      <c r="N136" s="476">
        <v>0</v>
      </c>
      <c r="O136" s="476">
        <v>0</v>
      </c>
      <c r="P136" s="476">
        <v>0</v>
      </c>
      <c r="Q136" s="476">
        <v>0</v>
      </c>
      <c r="R136" s="476">
        <v>0</v>
      </c>
      <c r="S136" s="25" t="str">
        <f t="shared" si="6"/>
        <v xml:space="preserve"> </v>
      </c>
      <c r="T136" s="472"/>
    </row>
    <row r="137" spans="1:20" ht="15" customHeight="1">
      <c r="A137" s="25" t="s">
        <v>819</v>
      </c>
      <c r="B137" s="474">
        <v>0</v>
      </c>
      <c r="C137" s="475">
        <v>10</v>
      </c>
      <c r="D137" s="476">
        <f>IFERROR(9*B137,0)</f>
        <v>0</v>
      </c>
      <c r="E137" s="476">
        <f>IFERROR(1*B137,0)</f>
        <v>0</v>
      </c>
      <c r="F137" s="476">
        <v>0</v>
      </c>
      <c r="G137" s="476">
        <v>0</v>
      </c>
      <c r="H137" s="476">
        <v>0</v>
      </c>
      <c r="I137" s="476">
        <v>0</v>
      </c>
      <c r="J137" s="476">
        <v>0</v>
      </c>
      <c r="K137" s="476">
        <v>0</v>
      </c>
      <c r="L137" s="476">
        <v>0</v>
      </c>
      <c r="M137" s="476">
        <v>0</v>
      </c>
      <c r="N137" s="476">
        <v>0</v>
      </c>
      <c r="O137" s="476">
        <v>0</v>
      </c>
      <c r="P137" s="476">
        <v>0</v>
      </c>
      <c r="Q137" s="476">
        <v>0</v>
      </c>
      <c r="R137" s="476">
        <v>0</v>
      </c>
      <c r="S137" s="25" t="str">
        <f t="shared" si="6"/>
        <v xml:space="preserve"> </v>
      </c>
      <c r="T137" s="472"/>
    </row>
    <row r="138" spans="1:20" ht="15" customHeight="1">
      <c r="A138" s="25" t="s">
        <v>507</v>
      </c>
      <c r="B138" s="474">
        <v>0</v>
      </c>
      <c r="C138" s="475">
        <v>5</v>
      </c>
      <c r="D138" s="476">
        <f>IFERROR(5*B138,0)</f>
        <v>0</v>
      </c>
      <c r="E138" s="476">
        <v>0</v>
      </c>
      <c r="F138" s="476">
        <v>0</v>
      </c>
      <c r="G138" s="476">
        <v>0</v>
      </c>
      <c r="H138" s="476">
        <v>0</v>
      </c>
      <c r="I138" s="476">
        <v>0</v>
      </c>
      <c r="J138" s="476">
        <v>0</v>
      </c>
      <c r="K138" s="476">
        <v>0</v>
      </c>
      <c r="L138" s="476">
        <v>0</v>
      </c>
      <c r="M138" s="476">
        <v>0</v>
      </c>
      <c r="N138" s="476">
        <v>0</v>
      </c>
      <c r="O138" s="476">
        <v>0</v>
      </c>
      <c r="P138" s="476">
        <v>0</v>
      </c>
      <c r="Q138" s="476">
        <v>0</v>
      </c>
      <c r="R138" s="476">
        <v>0</v>
      </c>
      <c r="S138" s="25" t="str">
        <f t="shared" si="6"/>
        <v xml:space="preserve"> </v>
      </c>
      <c r="T138" s="472"/>
    </row>
    <row r="139" spans="1:20" ht="15" customHeight="1">
      <c r="A139" s="25" t="s">
        <v>847</v>
      </c>
      <c r="B139" s="474">
        <v>0</v>
      </c>
      <c r="C139" s="475">
        <v>10</v>
      </c>
      <c r="D139" s="476">
        <f>IFERROR(10*B139,0)</f>
        <v>0</v>
      </c>
      <c r="E139" s="476">
        <v>0</v>
      </c>
      <c r="F139" s="476">
        <v>0</v>
      </c>
      <c r="G139" s="476">
        <v>0</v>
      </c>
      <c r="H139" s="476">
        <v>0</v>
      </c>
      <c r="I139" s="476">
        <v>0</v>
      </c>
      <c r="J139" s="476">
        <v>0</v>
      </c>
      <c r="K139" s="476">
        <v>0</v>
      </c>
      <c r="L139" s="476">
        <v>0</v>
      </c>
      <c r="M139" s="476">
        <v>0</v>
      </c>
      <c r="N139" s="476">
        <v>0</v>
      </c>
      <c r="O139" s="476">
        <v>0</v>
      </c>
      <c r="P139" s="476">
        <v>0</v>
      </c>
      <c r="Q139" s="476">
        <v>0</v>
      </c>
      <c r="R139" s="476">
        <v>0</v>
      </c>
      <c r="S139" s="25" t="str">
        <f t="shared" si="6"/>
        <v xml:space="preserve"> </v>
      </c>
      <c r="T139" s="472"/>
    </row>
    <row r="140" spans="1:20" ht="15" customHeight="1">
      <c r="A140" s="25" t="s">
        <v>547</v>
      </c>
      <c r="B140" s="474">
        <v>0</v>
      </c>
      <c r="C140" s="475">
        <v>10</v>
      </c>
      <c r="D140" s="476">
        <f>IFERROR(3*B140,0)</f>
        <v>0</v>
      </c>
      <c r="E140" s="476">
        <f>IFERROR(7*B140,0)</f>
        <v>0</v>
      </c>
      <c r="F140" s="476">
        <v>0</v>
      </c>
      <c r="G140" s="476">
        <v>0</v>
      </c>
      <c r="H140" s="476">
        <v>0</v>
      </c>
      <c r="I140" s="476">
        <v>0</v>
      </c>
      <c r="J140" s="476">
        <v>0</v>
      </c>
      <c r="K140" s="476">
        <v>0</v>
      </c>
      <c r="L140" s="476">
        <v>0</v>
      </c>
      <c r="M140" s="476">
        <v>0</v>
      </c>
      <c r="N140" s="476">
        <v>0</v>
      </c>
      <c r="O140" s="476">
        <v>0</v>
      </c>
      <c r="P140" s="476">
        <v>0</v>
      </c>
      <c r="Q140" s="476">
        <v>0</v>
      </c>
      <c r="R140" s="476">
        <v>0</v>
      </c>
      <c r="S140" s="25" t="str">
        <f t="shared" si="6"/>
        <v xml:space="preserve"> </v>
      </c>
      <c r="T140" s="472"/>
    </row>
    <row r="141" spans="1:20" ht="15" customHeight="1">
      <c r="A141" s="25" t="s">
        <v>549</v>
      </c>
      <c r="B141" s="474">
        <v>0</v>
      </c>
      <c r="C141" s="475">
        <v>10</v>
      </c>
      <c r="D141" s="476">
        <f>IFERROR(3*B141,0)</f>
        <v>0</v>
      </c>
      <c r="E141" s="476">
        <f>IFERROR(7*B141,0)</f>
        <v>0</v>
      </c>
      <c r="F141" s="476">
        <v>0</v>
      </c>
      <c r="G141" s="476">
        <v>0</v>
      </c>
      <c r="H141" s="476">
        <v>0</v>
      </c>
      <c r="I141" s="476">
        <v>0</v>
      </c>
      <c r="J141" s="476">
        <v>0</v>
      </c>
      <c r="K141" s="476">
        <v>0</v>
      </c>
      <c r="L141" s="476">
        <v>0</v>
      </c>
      <c r="M141" s="476">
        <v>0</v>
      </c>
      <c r="N141" s="476">
        <v>0</v>
      </c>
      <c r="O141" s="476">
        <v>0</v>
      </c>
      <c r="P141" s="476">
        <v>0</v>
      </c>
      <c r="Q141" s="476">
        <v>0</v>
      </c>
      <c r="R141" s="476">
        <v>0</v>
      </c>
      <c r="S141" s="25" t="str">
        <f t="shared" si="6"/>
        <v xml:space="preserve"> </v>
      </c>
      <c r="T141" s="472"/>
    </row>
    <row r="142" spans="1:20" ht="15" customHeight="1">
      <c r="A142" s="25" t="s">
        <v>677</v>
      </c>
      <c r="B142" s="474">
        <v>0</v>
      </c>
      <c r="C142" s="475">
        <v>10</v>
      </c>
      <c r="D142" s="476">
        <f>IFERROR(10*B142,0)</f>
        <v>0</v>
      </c>
      <c r="E142" s="476">
        <v>0</v>
      </c>
      <c r="F142" s="476">
        <v>0</v>
      </c>
      <c r="G142" s="476">
        <v>0</v>
      </c>
      <c r="H142" s="476">
        <v>0</v>
      </c>
      <c r="I142" s="476">
        <v>0</v>
      </c>
      <c r="J142" s="476">
        <v>0</v>
      </c>
      <c r="K142" s="476">
        <v>0</v>
      </c>
      <c r="L142" s="476">
        <v>0</v>
      </c>
      <c r="M142" s="476">
        <v>0</v>
      </c>
      <c r="N142" s="476">
        <v>0</v>
      </c>
      <c r="O142" s="476">
        <v>0</v>
      </c>
      <c r="P142" s="476">
        <v>0</v>
      </c>
      <c r="Q142" s="476">
        <v>0</v>
      </c>
      <c r="R142" s="476">
        <v>0</v>
      </c>
      <c r="S142" s="25" t="str">
        <f t="shared" si="6"/>
        <v xml:space="preserve"> </v>
      </c>
      <c r="T142" s="472"/>
    </row>
    <row r="143" spans="1:20" ht="15" customHeight="1">
      <c r="A143" s="25" t="s">
        <v>509</v>
      </c>
      <c r="B143" s="474">
        <v>0</v>
      </c>
      <c r="C143" s="475">
        <v>5</v>
      </c>
      <c r="D143" s="476">
        <f>IFERROR(5*B143,0)</f>
        <v>0</v>
      </c>
      <c r="E143" s="476">
        <v>0</v>
      </c>
      <c r="F143" s="476">
        <v>0</v>
      </c>
      <c r="G143" s="476">
        <v>0</v>
      </c>
      <c r="H143" s="476">
        <v>0</v>
      </c>
      <c r="I143" s="476">
        <v>0</v>
      </c>
      <c r="J143" s="476">
        <v>0</v>
      </c>
      <c r="K143" s="476">
        <v>0</v>
      </c>
      <c r="L143" s="476">
        <v>0</v>
      </c>
      <c r="M143" s="476">
        <v>0</v>
      </c>
      <c r="N143" s="476">
        <v>0</v>
      </c>
      <c r="O143" s="476">
        <v>0</v>
      </c>
      <c r="P143" s="476">
        <v>0</v>
      </c>
      <c r="Q143" s="476">
        <v>0</v>
      </c>
      <c r="R143" s="476">
        <v>0</v>
      </c>
      <c r="S143" s="25" t="str">
        <f t="shared" si="6"/>
        <v xml:space="preserve"> </v>
      </c>
      <c r="T143" s="472"/>
    </row>
    <row r="144" spans="1:20" ht="15" customHeight="1">
      <c r="A144" s="25" t="s">
        <v>849</v>
      </c>
      <c r="B144" s="474">
        <v>0</v>
      </c>
      <c r="C144" s="475">
        <v>10</v>
      </c>
      <c r="D144" s="476">
        <f>IFERROR(9*B144,0)</f>
        <v>0</v>
      </c>
      <c r="E144" s="476">
        <f>IFERROR(1*B144,0)</f>
        <v>0</v>
      </c>
      <c r="F144" s="476">
        <v>0</v>
      </c>
      <c r="G144" s="476">
        <v>0</v>
      </c>
      <c r="H144" s="476">
        <v>0</v>
      </c>
      <c r="I144" s="476">
        <v>0</v>
      </c>
      <c r="J144" s="476">
        <v>0</v>
      </c>
      <c r="K144" s="476">
        <v>0</v>
      </c>
      <c r="L144" s="476">
        <v>0</v>
      </c>
      <c r="M144" s="476">
        <v>0</v>
      </c>
      <c r="N144" s="476">
        <v>0</v>
      </c>
      <c r="O144" s="476">
        <v>0</v>
      </c>
      <c r="P144" s="476">
        <v>0</v>
      </c>
      <c r="Q144" s="476">
        <v>0</v>
      </c>
      <c r="R144" s="476">
        <v>0</v>
      </c>
      <c r="S144" s="25" t="str">
        <f t="shared" si="6"/>
        <v xml:space="preserve"> </v>
      </c>
      <c r="T144" s="472"/>
    </row>
    <row r="145" spans="1:20" ht="15" customHeight="1">
      <c r="A145" s="25" t="s">
        <v>743</v>
      </c>
      <c r="B145" s="474">
        <v>0</v>
      </c>
      <c r="C145" s="475">
        <v>5</v>
      </c>
      <c r="D145" s="476">
        <f>IFERROR(5*B145,0)</f>
        <v>0</v>
      </c>
      <c r="E145" s="476">
        <v>0</v>
      </c>
      <c r="F145" s="476">
        <v>0</v>
      </c>
      <c r="G145" s="476">
        <v>0</v>
      </c>
      <c r="H145" s="476">
        <v>0</v>
      </c>
      <c r="I145" s="476">
        <v>0</v>
      </c>
      <c r="J145" s="476">
        <v>0</v>
      </c>
      <c r="K145" s="476">
        <v>0</v>
      </c>
      <c r="L145" s="476">
        <v>0</v>
      </c>
      <c r="M145" s="476">
        <v>0</v>
      </c>
      <c r="N145" s="476">
        <v>0</v>
      </c>
      <c r="O145" s="476">
        <v>0</v>
      </c>
      <c r="P145" s="476">
        <v>0</v>
      </c>
      <c r="Q145" s="476">
        <v>0</v>
      </c>
      <c r="R145" s="476">
        <v>0</v>
      </c>
      <c r="S145" s="25" t="str">
        <f t="shared" si="6"/>
        <v xml:space="preserve"> </v>
      </c>
      <c r="T145" s="472"/>
    </row>
    <row r="146" spans="1:20" ht="15" customHeight="1">
      <c r="A146" s="25" t="s">
        <v>551</v>
      </c>
      <c r="B146" s="474">
        <v>0</v>
      </c>
      <c r="C146" s="475">
        <v>10</v>
      </c>
      <c r="D146" s="476">
        <f>IFERROR(10*B146,0)</f>
        <v>0</v>
      </c>
      <c r="E146" s="476">
        <v>0</v>
      </c>
      <c r="F146" s="476">
        <v>0</v>
      </c>
      <c r="G146" s="476">
        <v>0</v>
      </c>
      <c r="H146" s="476">
        <v>0</v>
      </c>
      <c r="I146" s="476">
        <v>0</v>
      </c>
      <c r="J146" s="476">
        <v>0</v>
      </c>
      <c r="K146" s="476">
        <v>0</v>
      </c>
      <c r="L146" s="476">
        <v>0</v>
      </c>
      <c r="M146" s="476">
        <v>0</v>
      </c>
      <c r="N146" s="476">
        <v>0</v>
      </c>
      <c r="O146" s="476">
        <v>0</v>
      </c>
      <c r="P146" s="476">
        <v>0</v>
      </c>
      <c r="Q146" s="476">
        <v>0</v>
      </c>
      <c r="R146" s="476">
        <v>0</v>
      </c>
      <c r="S146" s="25" t="str">
        <f t="shared" si="6"/>
        <v xml:space="preserve"> </v>
      </c>
      <c r="T146" s="472"/>
    </row>
    <row r="147" spans="1:20" ht="15" customHeight="1">
      <c r="A147" s="25" t="s">
        <v>553</v>
      </c>
      <c r="B147" s="474">
        <v>0</v>
      </c>
      <c r="C147" s="475">
        <v>10</v>
      </c>
      <c r="D147" s="476">
        <f>IFERROR(10*B147,0)</f>
        <v>0</v>
      </c>
      <c r="E147" s="476">
        <v>0</v>
      </c>
      <c r="F147" s="476">
        <v>0</v>
      </c>
      <c r="G147" s="476">
        <v>0</v>
      </c>
      <c r="H147" s="476">
        <v>0</v>
      </c>
      <c r="I147" s="476">
        <v>0</v>
      </c>
      <c r="J147" s="476">
        <v>0</v>
      </c>
      <c r="K147" s="476">
        <v>0</v>
      </c>
      <c r="L147" s="476">
        <v>0</v>
      </c>
      <c r="M147" s="476">
        <v>0</v>
      </c>
      <c r="N147" s="476">
        <v>0</v>
      </c>
      <c r="O147" s="476">
        <v>0</v>
      </c>
      <c r="P147" s="476">
        <v>0</v>
      </c>
      <c r="Q147" s="476">
        <v>0</v>
      </c>
      <c r="R147" s="476">
        <v>0</v>
      </c>
      <c r="S147" s="25" t="str">
        <f t="shared" si="6"/>
        <v xml:space="preserve"> </v>
      </c>
      <c r="T147" s="472"/>
    </row>
    <row r="148" spans="1:20" ht="15" customHeight="1">
      <c r="A148" s="25" t="s">
        <v>489</v>
      </c>
      <c r="B148" s="474">
        <v>0</v>
      </c>
      <c r="C148" s="475">
        <v>5</v>
      </c>
      <c r="D148" s="476">
        <v>0</v>
      </c>
      <c r="E148" s="476">
        <f>IFERROR(5*B148,0)</f>
        <v>0</v>
      </c>
      <c r="F148" s="476">
        <v>0</v>
      </c>
      <c r="G148" s="476">
        <v>0</v>
      </c>
      <c r="H148" s="476">
        <v>0</v>
      </c>
      <c r="I148" s="476">
        <v>0</v>
      </c>
      <c r="J148" s="476">
        <v>0</v>
      </c>
      <c r="K148" s="476">
        <v>0</v>
      </c>
      <c r="L148" s="476">
        <v>0</v>
      </c>
      <c r="M148" s="476">
        <v>0</v>
      </c>
      <c r="N148" s="476">
        <v>0</v>
      </c>
      <c r="O148" s="476">
        <v>0</v>
      </c>
      <c r="P148" s="476">
        <v>0</v>
      </c>
      <c r="Q148" s="476">
        <v>0</v>
      </c>
      <c r="R148" s="476">
        <v>0</v>
      </c>
      <c r="S148" s="25" t="str">
        <f t="shared" si="6"/>
        <v xml:space="preserve"> </v>
      </c>
      <c r="T148" s="472"/>
    </row>
    <row r="149" spans="1:20" ht="15" customHeight="1">
      <c r="A149" s="25" t="s">
        <v>635</v>
      </c>
      <c r="B149" s="474">
        <v>0</v>
      </c>
      <c r="C149" s="475">
        <v>5</v>
      </c>
      <c r="D149" s="476">
        <v>0</v>
      </c>
      <c r="E149" s="476">
        <v>0</v>
      </c>
      <c r="F149" s="476">
        <v>0</v>
      </c>
      <c r="G149" s="476">
        <v>0</v>
      </c>
      <c r="H149" s="476">
        <v>0</v>
      </c>
      <c r="I149" s="476">
        <f>IFERROR(3*B149,0)</f>
        <v>0</v>
      </c>
      <c r="J149" s="476">
        <f>IFERROR(2*B149,0)</f>
        <v>0</v>
      </c>
      <c r="K149" s="476">
        <v>0</v>
      </c>
      <c r="L149" s="476">
        <v>0</v>
      </c>
      <c r="M149" s="476">
        <v>0</v>
      </c>
      <c r="N149" s="476">
        <v>0</v>
      </c>
      <c r="O149" s="476">
        <v>0</v>
      </c>
      <c r="P149" s="476">
        <v>0</v>
      </c>
      <c r="Q149" s="476">
        <v>0</v>
      </c>
      <c r="R149" s="476">
        <v>0</v>
      </c>
      <c r="S149" s="25" t="str">
        <f t="shared" si="6"/>
        <v xml:space="preserve"> </v>
      </c>
      <c r="T149" s="472"/>
    </row>
    <row r="150" spans="1:20" ht="15" customHeight="1">
      <c r="A150" s="25" t="s">
        <v>625</v>
      </c>
      <c r="B150" s="474">
        <v>0</v>
      </c>
      <c r="C150" s="475">
        <v>4</v>
      </c>
      <c r="D150" s="476">
        <v>0</v>
      </c>
      <c r="E150" s="476">
        <v>0</v>
      </c>
      <c r="F150" s="476">
        <v>0</v>
      </c>
      <c r="G150" s="476">
        <v>0</v>
      </c>
      <c r="H150" s="476">
        <v>0</v>
      </c>
      <c r="I150" s="476">
        <v>0</v>
      </c>
      <c r="J150" s="476">
        <v>0</v>
      </c>
      <c r="K150" s="476">
        <f>IFERROR(4*B150,0)</f>
        <v>0</v>
      </c>
      <c r="L150" s="476">
        <v>0</v>
      </c>
      <c r="M150" s="476">
        <v>0</v>
      </c>
      <c r="N150" s="476">
        <v>0</v>
      </c>
      <c r="O150" s="476">
        <v>0</v>
      </c>
      <c r="P150" s="476">
        <v>0</v>
      </c>
      <c r="Q150" s="476">
        <v>0</v>
      </c>
      <c r="R150" s="476">
        <v>0</v>
      </c>
      <c r="S150" s="25" t="str">
        <f t="shared" si="6"/>
        <v xml:space="preserve"> </v>
      </c>
      <c r="T150" s="472"/>
    </row>
    <row r="151" spans="1:20" ht="15" customHeight="1">
      <c r="A151" s="25" t="s">
        <v>627</v>
      </c>
      <c r="B151" s="474">
        <v>0</v>
      </c>
      <c r="C151" s="475">
        <v>4</v>
      </c>
      <c r="D151" s="476">
        <v>0</v>
      </c>
      <c r="E151" s="476">
        <v>0</v>
      </c>
      <c r="F151" s="476">
        <v>0</v>
      </c>
      <c r="G151" s="476">
        <v>0</v>
      </c>
      <c r="H151" s="476">
        <v>0</v>
      </c>
      <c r="I151" s="476">
        <f>IFERROR(1*B151,0)</f>
        <v>0</v>
      </c>
      <c r="J151" s="476">
        <f>IFERROR(2*B151,0)</f>
        <v>0</v>
      </c>
      <c r="K151" s="476">
        <f>IFERROR(1*B151,0)</f>
        <v>0</v>
      </c>
      <c r="L151" s="476">
        <v>0</v>
      </c>
      <c r="M151" s="476">
        <v>0</v>
      </c>
      <c r="N151" s="476">
        <v>0</v>
      </c>
      <c r="O151" s="476">
        <v>0</v>
      </c>
      <c r="P151" s="476">
        <v>0</v>
      </c>
      <c r="Q151" s="476">
        <v>0</v>
      </c>
      <c r="R151" s="476">
        <v>0</v>
      </c>
      <c r="S151" s="25" t="str">
        <f t="shared" si="6"/>
        <v xml:space="preserve"> </v>
      </c>
      <c r="T151" s="472"/>
    </row>
    <row r="152" spans="1:20" ht="15" customHeight="1">
      <c r="A152" s="25" t="s">
        <v>795</v>
      </c>
      <c r="B152" s="474">
        <v>0</v>
      </c>
      <c r="C152" s="475">
        <v>4</v>
      </c>
      <c r="D152" s="476">
        <v>0</v>
      </c>
      <c r="E152" s="476">
        <v>0</v>
      </c>
      <c r="F152" s="476">
        <f>IFERROR(4*B152,0)</f>
        <v>0</v>
      </c>
      <c r="G152" s="476">
        <v>0</v>
      </c>
      <c r="H152" s="476">
        <v>0</v>
      </c>
      <c r="I152" s="476">
        <v>0</v>
      </c>
      <c r="J152" s="476">
        <v>0</v>
      </c>
      <c r="K152" s="476">
        <v>0</v>
      </c>
      <c r="L152" s="476">
        <v>0</v>
      </c>
      <c r="M152" s="476">
        <v>0</v>
      </c>
      <c r="N152" s="476">
        <v>0</v>
      </c>
      <c r="O152" s="476">
        <v>0</v>
      </c>
      <c r="P152" s="476">
        <v>0</v>
      </c>
      <c r="Q152" s="476">
        <v>0</v>
      </c>
      <c r="R152" s="476">
        <v>0</v>
      </c>
      <c r="S152" s="25" t="str">
        <f t="shared" si="6"/>
        <v xml:space="preserve"> </v>
      </c>
      <c r="T152" s="472"/>
    </row>
    <row r="153" spans="1:20" ht="15" customHeight="1">
      <c r="A153" s="25" t="s">
        <v>589</v>
      </c>
      <c r="B153" s="474">
        <v>0</v>
      </c>
      <c r="C153" s="475">
        <v>3</v>
      </c>
      <c r="D153" s="476">
        <v>0</v>
      </c>
      <c r="E153" s="476">
        <v>0</v>
      </c>
      <c r="F153" s="476">
        <v>0</v>
      </c>
      <c r="G153" s="476">
        <v>0</v>
      </c>
      <c r="H153" s="476">
        <v>0</v>
      </c>
      <c r="I153" s="476">
        <f>IFERROR(1*B153,0)</f>
        <v>0</v>
      </c>
      <c r="J153" s="476">
        <v>0</v>
      </c>
      <c r="K153" s="476">
        <f>IFERROR(1*B153,0)</f>
        <v>0</v>
      </c>
      <c r="L153" s="476">
        <v>0</v>
      </c>
      <c r="M153" s="476">
        <f>IFERROR(1*B153,0)</f>
        <v>0</v>
      </c>
      <c r="N153" s="476">
        <v>0</v>
      </c>
      <c r="O153" s="476">
        <v>0</v>
      </c>
      <c r="P153" s="476">
        <v>0</v>
      </c>
      <c r="Q153" s="476">
        <v>0</v>
      </c>
      <c r="R153" s="476">
        <v>0</v>
      </c>
      <c r="S153" s="25" t="str">
        <f t="shared" si="6"/>
        <v xml:space="preserve"> </v>
      </c>
      <c r="T153" s="472"/>
    </row>
    <row r="154" spans="1:20" ht="15" customHeight="1">
      <c r="A154" s="25" t="s">
        <v>591</v>
      </c>
      <c r="B154" s="474">
        <v>0</v>
      </c>
      <c r="C154" s="475">
        <v>1</v>
      </c>
      <c r="D154" s="476">
        <v>0</v>
      </c>
      <c r="E154" s="476">
        <v>0</v>
      </c>
      <c r="F154" s="476">
        <v>0</v>
      </c>
      <c r="G154" s="476">
        <v>0</v>
      </c>
      <c r="H154" s="476">
        <v>0</v>
      </c>
      <c r="I154" s="476">
        <f>IFERROR(1*B154,0)</f>
        <v>0</v>
      </c>
      <c r="J154" s="476">
        <v>0</v>
      </c>
      <c r="K154" s="476">
        <v>0</v>
      </c>
      <c r="L154" s="476">
        <v>0</v>
      </c>
      <c r="M154" s="476">
        <v>0</v>
      </c>
      <c r="N154" s="476">
        <v>0</v>
      </c>
      <c r="O154" s="476">
        <v>0</v>
      </c>
      <c r="P154" s="476">
        <v>0</v>
      </c>
      <c r="Q154" s="476">
        <v>0</v>
      </c>
      <c r="R154" s="476">
        <v>0</v>
      </c>
      <c r="S154" s="25" t="str">
        <f t="shared" si="6"/>
        <v xml:space="preserve"> </v>
      </c>
      <c r="T154" s="472"/>
    </row>
    <row r="155" spans="1:20" ht="15" customHeight="1">
      <c r="A155" s="25" t="s">
        <v>593</v>
      </c>
      <c r="B155" s="474">
        <v>0</v>
      </c>
      <c r="C155" s="475">
        <v>1</v>
      </c>
      <c r="D155" s="476">
        <v>0</v>
      </c>
      <c r="E155" s="476">
        <v>0</v>
      </c>
      <c r="F155" s="476">
        <v>0</v>
      </c>
      <c r="G155" s="476">
        <v>0</v>
      </c>
      <c r="H155" s="476">
        <v>0</v>
      </c>
      <c r="I155" s="476">
        <v>0</v>
      </c>
      <c r="J155" s="476">
        <v>0</v>
      </c>
      <c r="K155" s="476">
        <v>0</v>
      </c>
      <c r="L155" s="476">
        <v>0</v>
      </c>
      <c r="M155" s="476">
        <f>IFERROR(1*B155,0)</f>
        <v>0</v>
      </c>
      <c r="N155" s="476">
        <v>0</v>
      </c>
      <c r="O155" s="476">
        <v>0</v>
      </c>
      <c r="P155" s="476">
        <v>0</v>
      </c>
      <c r="Q155" s="476">
        <v>0</v>
      </c>
      <c r="R155" s="476">
        <v>0</v>
      </c>
      <c r="S155" s="25" t="str">
        <f t="shared" si="6"/>
        <v xml:space="preserve"> </v>
      </c>
      <c r="T155" s="472"/>
    </row>
    <row r="156" spans="1:20" ht="15" customHeight="1">
      <c r="A156" s="25" t="s">
        <v>595</v>
      </c>
      <c r="B156" s="474">
        <v>0</v>
      </c>
      <c r="C156" s="475">
        <v>1</v>
      </c>
      <c r="D156" s="476">
        <v>0</v>
      </c>
      <c r="E156" s="476">
        <v>0</v>
      </c>
      <c r="F156" s="476">
        <v>0</v>
      </c>
      <c r="G156" s="476">
        <v>0</v>
      </c>
      <c r="H156" s="476">
        <v>0</v>
      </c>
      <c r="I156" s="476">
        <v>0</v>
      </c>
      <c r="J156" s="476">
        <v>0</v>
      </c>
      <c r="K156" s="476">
        <f>IFERROR(1*B156,0)</f>
        <v>0</v>
      </c>
      <c r="L156" s="476">
        <v>0</v>
      </c>
      <c r="M156" s="476">
        <v>0</v>
      </c>
      <c r="N156" s="476">
        <v>0</v>
      </c>
      <c r="O156" s="476">
        <v>0</v>
      </c>
      <c r="P156" s="476">
        <v>0</v>
      </c>
      <c r="Q156" s="476">
        <v>0</v>
      </c>
      <c r="R156" s="476">
        <v>0</v>
      </c>
      <c r="S156" s="25" t="str">
        <f t="shared" si="6"/>
        <v xml:space="preserve"> </v>
      </c>
      <c r="T156" s="472"/>
    </row>
    <row r="157" spans="1:20" ht="15" customHeight="1">
      <c r="A157" s="25" t="s">
        <v>629</v>
      </c>
      <c r="B157" s="474">
        <v>0</v>
      </c>
      <c r="C157" s="475">
        <v>4</v>
      </c>
      <c r="D157" s="476">
        <v>0</v>
      </c>
      <c r="E157" s="476">
        <v>0</v>
      </c>
      <c r="F157" s="476">
        <v>0</v>
      </c>
      <c r="G157" s="476">
        <v>0</v>
      </c>
      <c r="H157" s="476">
        <v>0</v>
      </c>
      <c r="I157" s="476">
        <v>0</v>
      </c>
      <c r="J157" s="476">
        <f>IFERROR(2*B157,0)</f>
        <v>0</v>
      </c>
      <c r="K157" s="476">
        <f>IFERROR(1*B157,0)</f>
        <v>0</v>
      </c>
      <c r="L157" s="476">
        <f>IFERROR(1*B157,0)</f>
        <v>0</v>
      </c>
      <c r="M157" s="476">
        <v>0</v>
      </c>
      <c r="N157" s="476">
        <v>0</v>
      </c>
      <c r="O157" s="476">
        <v>0</v>
      </c>
      <c r="P157" s="476">
        <v>0</v>
      </c>
      <c r="Q157" s="476">
        <v>0</v>
      </c>
      <c r="R157" s="476">
        <v>0</v>
      </c>
      <c r="S157" s="25" t="str">
        <f t="shared" si="6"/>
        <v xml:space="preserve"> </v>
      </c>
      <c r="T157" s="472"/>
    </row>
    <row r="158" spans="1:20" ht="15" customHeight="1">
      <c r="A158" s="25" t="s">
        <v>631</v>
      </c>
      <c r="B158" s="474">
        <v>0</v>
      </c>
      <c r="C158" s="475">
        <v>4</v>
      </c>
      <c r="D158" s="476">
        <v>0</v>
      </c>
      <c r="E158" s="476">
        <v>0</v>
      </c>
      <c r="F158" s="476">
        <v>0</v>
      </c>
      <c r="G158" s="476">
        <v>0</v>
      </c>
      <c r="H158" s="476">
        <f>IFERROR(1*B158,0)</f>
        <v>0</v>
      </c>
      <c r="I158" s="476">
        <f>IFERROR(1*B158,0)</f>
        <v>0</v>
      </c>
      <c r="J158" s="476">
        <f>IFERROR(2*B158,0)</f>
        <v>0</v>
      </c>
      <c r="K158" s="476">
        <v>0</v>
      </c>
      <c r="L158" s="476">
        <v>0</v>
      </c>
      <c r="M158" s="476">
        <v>0</v>
      </c>
      <c r="N158" s="476">
        <v>0</v>
      </c>
      <c r="O158" s="476">
        <v>0</v>
      </c>
      <c r="P158" s="476">
        <v>0</v>
      </c>
      <c r="Q158" s="476">
        <v>0</v>
      </c>
      <c r="R158" s="476">
        <v>0</v>
      </c>
      <c r="S158" s="25" t="str">
        <f t="shared" si="6"/>
        <v xml:space="preserve"> </v>
      </c>
      <c r="T158" s="472"/>
    </row>
    <row r="159" spans="1:20" ht="15" customHeight="1">
      <c r="A159" s="25" t="s">
        <v>637</v>
      </c>
      <c r="B159" s="474">
        <v>0</v>
      </c>
      <c r="C159" s="475">
        <v>5</v>
      </c>
      <c r="D159" s="476">
        <v>0</v>
      </c>
      <c r="E159" s="476">
        <v>0</v>
      </c>
      <c r="F159" s="476">
        <v>0</v>
      </c>
      <c r="G159" s="476">
        <v>0</v>
      </c>
      <c r="H159" s="476">
        <f>IFERROR(2*B159,0)</f>
        <v>0</v>
      </c>
      <c r="I159" s="476">
        <f>IFERROR(2*B159,0)</f>
        <v>0</v>
      </c>
      <c r="J159" s="476">
        <f>IFERROR(1*B159,0)</f>
        <v>0</v>
      </c>
      <c r="K159" s="476">
        <v>0</v>
      </c>
      <c r="L159" s="476">
        <v>0</v>
      </c>
      <c r="M159" s="476">
        <v>0</v>
      </c>
      <c r="N159" s="476">
        <v>0</v>
      </c>
      <c r="O159" s="476">
        <v>0</v>
      </c>
      <c r="P159" s="476">
        <v>0</v>
      </c>
      <c r="Q159" s="476">
        <v>0</v>
      </c>
      <c r="R159" s="476">
        <v>0</v>
      </c>
      <c r="S159" s="25" t="str">
        <f t="shared" si="6"/>
        <v xml:space="preserve"> </v>
      </c>
      <c r="T159" s="472"/>
    </row>
    <row r="160" spans="1:20" ht="15" customHeight="1">
      <c r="A160" s="25" t="s">
        <v>597</v>
      </c>
      <c r="B160" s="474">
        <v>0</v>
      </c>
      <c r="C160" s="475">
        <v>2</v>
      </c>
      <c r="D160" s="476">
        <v>0</v>
      </c>
      <c r="E160" s="476">
        <v>0</v>
      </c>
      <c r="F160" s="476">
        <v>0</v>
      </c>
      <c r="G160" s="476">
        <v>0</v>
      </c>
      <c r="H160" s="476">
        <v>0</v>
      </c>
      <c r="I160" s="476">
        <v>0</v>
      </c>
      <c r="J160" s="476">
        <v>0</v>
      </c>
      <c r="K160" s="476">
        <v>0</v>
      </c>
      <c r="L160" s="476">
        <f>B160:B160*2</f>
        <v>0</v>
      </c>
      <c r="M160" s="476">
        <v>0</v>
      </c>
      <c r="N160" s="476">
        <v>0</v>
      </c>
      <c r="O160" s="476">
        <v>0</v>
      </c>
      <c r="P160" s="476">
        <v>0</v>
      </c>
      <c r="Q160" s="476">
        <v>0</v>
      </c>
      <c r="R160" s="476">
        <v>0</v>
      </c>
      <c r="S160" s="25" t="str">
        <f t="shared" si="6"/>
        <v xml:space="preserve"> </v>
      </c>
      <c r="T160" s="472"/>
    </row>
    <row r="161" spans="1:20" ht="15" customHeight="1">
      <c r="A161" s="25" t="s">
        <v>599</v>
      </c>
      <c r="B161" s="474">
        <v>0</v>
      </c>
      <c r="C161" s="475">
        <v>1</v>
      </c>
      <c r="D161" s="476">
        <v>0</v>
      </c>
      <c r="E161" s="476">
        <v>0</v>
      </c>
      <c r="F161" s="476">
        <v>0</v>
      </c>
      <c r="G161" s="476">
        <v>0</v>
      </c>
      <c r="H161" s="476">
        <v>0</v>
      </c>
      <c r="I161" s="476">
        <v>0</v>
      </c>
      <c r="J161" s="476">
        <v>0</v>
      </c>
      <c r="K161" s="476">
        <v>0</v>
      </c>
      <c r="L161" s="476">
        <f>B161:B161*1</f>
        <v>0</v>
      </c>
      <c r="M161" s="476">
        <v>0</v>
      </c>
      <c r="N161" s="476">
        <v>0</v>
      </c>
      <c r="O161" s="476">
        <v>0</v>
      </c>
      <c r="P161" s="476">
        <v>0</v>
      </c>
      <c r="Q161" s="476">
        <v>0</v>
      </c>
      <c r="R161" s="476">
        <v>0</v>
      </c>
      <c r="S161" s="25" t="str">
        <f t="shared" si="6"/>
        <v xml:space="preserve"> </v>
      </c>
      <c r="T161" s="472"/>
    </row>
    <row r="162" spans="1:20" ht="15" customHeight="1">
      <c r="A162" s="25" t="s">
        <v>601</v>
      </c>
      <c r="B162" s="474">
        <v>0</v>
      </c>
      <c r="C162" s="475">
        <v>1</v>
      </c>
      <c r="D162" s="476">
        <v>0</v>
      </c>
      <c r="E162" s="476">
        <v>0</v>
      </c>
      <c r="F162" s="476">
        <v>0</v>
      </c>
      <c r="G162" s="476">
        <v>0</v>
      </c>
      <c r="H162" s="476">
        <v>0</v>
      </c>
      <c r="I162" s="476">
        <v>0</v>
      </c>
      <c r="J162" s="476">
        <v>0</v>
      </c>
      <c r="K162" s="476">
        <v>0</v>
      </c>
      <c r="L162" s="476">
        <f>B162:B162*1</f>
        <v>0</v>
      </c>
      <c r="M162" s="476">
        <v>0</v>
      </c>
      <c r="N162" s="476">
        <v>0</v>
      </c>
      <c r="O162" s="476">
        <v>0</v>
      </c>
      <c r="P162" s="476">
        <v>0</v>
      </c>
      <c r="Q162" s="476">
        <v>0</v>
      </c>
      <c r="R162" s="476">
        <v>0</v>
      </c>
      <c r="S162" s="25" t="str">
        <f t="shared" si="6"/>
        <v xml:space="preserve"> </v>
      </c>
      <c r="T162" s="472"/>
    </row>
    <row r="163" spans="1:20" ht="15" customHeight="1">
      <c r="A163" s="25" t="s">
        <v>653</v>
      </c>
      <c r="B163" s="474">
        <v>0</v>
      </c>
      <c r="C163" s="475">
        <v>5</v>
      </c>
      <c r="D163" s="476">
        <f>IFERROR(5*B163,0)</f>
        <v>0</v>
      </c>
      <c r="E163" s="476">
        <v>0</v>
      </c>
      <c r="F163" s="476">
        <v>0</v>
      </c>
      <c r="G163" s="476">
        <v>0</v>
      </c>
      <c r="H163" s="476">
        <v>0</v>
      </c>
      <c r="I163" s="476">
        <v>0</v>
      </c>
      <c r="J163" s="476">
        <v>0</v>
      </c>
      <c r="K163" s="476">
        <v>0</v>
      </c>
      <c r="L163" s="476">
        <v>0</v>
      </c>
      <c r="M163" s="476">
        <v>0</v>
      </c>
      <c r="N163" s="476">
        <v>0</v>
      </c>
      <c r="O163" s="476">
        <v>0</v>
      </c>
      <c r="P163" s="476">
        <v>0</v>
      </c>
      <c r="Q163" s="476">
        <v>0</v>
      </c>
      <c r="R163" s="476">
        <v>0</v>
      </c>
      <c r="S163" s="25" t="str">
        <f t="shared" si="6"/>
        <v xml:space="preserve"> </v>
      </c>
      <c r="T163" s="472"/>
    </row>
    <row r="164" spans="1:20" ht="15" customHeight="1">
      <c r="A164" s="25" t="s">
        <v>655</v>
      </c>
      <c r="B164" s="474">
        <v>0</v>
      </c>
      <c r="C164" s="475">
        <v>5</v>
      </c>
      <c r="D164" s="476">
        <f>IFERROR(5*B164,0)</f>
        <v>0</v>
      </c>
      <c r="E164" s="476">
        <v>0</v>
      </c>
      <c r="F164" s="476">
        <v>0</v>
      </c>
      <c r="G164" s="476">
        <v>0</v>
      </c>
      <c r="H164" s="476">
        <v>0</v>
      </c>
      <c r="I164" s="476">
        <v>0</v>
      </c>
      <c r="J164" s="476">
        <v>0</v>
      </c>
      <c r="K164" s="476">
        <v>0</v>
      </c>
      <c r="L164" s="476">
        <v>0</v>
      </c>
      <c r="M164" s="476">
        <v>0</v>
      </c>
      <c r="N164" s="476">
        <v>0</v>
      </c>
      <c r="O164" s="476">
        <v>0</v>
      </c>
      <c r="P164" s="476">
        <v>0</v>
      </c>
      <c r="Q164" s="476">
        <v>0</v>
      </c>
      <c r="R164" s="476">
        <v>0</v>
      </c>
      <c r="S164" s="25" t="str">
        <f t="shared" si="6"/>
        <v xml:space="preserve"> </v>
      </c>
      <c r="T164" s="472"/>
    </row>
    <row r="165" spans="1:20" ht="15" customHeight="1">
      <c r="A165" s="25" t="s">
        <v>679</v>
      </c>
      <c r="B165" s="474">
        <v>0</v>
      </c>
      <c r="C165" s="475">
        <v>10</v>
      </c>
      <c r="D165" s="476">
        <f>IFERROR(10*B165,0)</f>
        <v>0</v>
      </c>
      <c r="E165" s="476">
        <v>0</v>
      </c>
      <c r="F165" s="476">
        <v>0</v>
      </c>
      <c r="G165" s="476">
        <v>0</v>
      </c>
      <c r="H165" s="476">
        <v>0</v>
      </c>
      <c r="I165" s="476">
        <v>0</v>
      </c>
      <c r="J165" s="476">
        <v>0</v>
      </c>
      <c r="K165" s="476">
        <v>0</v>
      </c>
      <c r="L165" s="476">
        <v>0</v>
      </c>
      <c r="M165" s="476">
        <v>0</v>
      </c>
      <c r="N165" s="476">
        <v>0</v>
      </c>
      <c r="O165" s="476">
        <v>0</v>
      </c>
      <c r="P165" s="476">
        <v>0</v>
      </c>
      <c r="Q165" s="476">
        <v>0</v>
      </c>
      <c r="R165" s="476">
        <v>0</v>
      </c>
      <c r="S165" s="25" t="str">
        <f t="shared" si="6"/>
        <v xml:space="preserve"> </v>
      </c>
      <c r="T165" s="472"/>
    </row>
    <row r="166" spans="1:20" ht="15" customHeight="1">
      <c r="A166" s="25" t="s">
        <v>657</v>
      </c>
      <c r="B166" s="474">
        <v>0</v>
      </c>
      <c r="C166" s="475">
        <v>5</v>
      </c>
      <c r="D166" s="476">
        <v>0</v>
      </c>
      <c r="E166" s="476">
        <f>IFERROR(5*B166,0)</f>
        <v>0</v>
      </c>
      <c r="F166" s="476">
        <v>0</v>
      </c>
      <c r="G166" s="476">
        <v>0</v>
      </c>
      <c r="H166" s="476">
        <v>0</v>
      </c>
      <c r="I166" s="476">
        <v>0</v>
      </c>
      <c r="J166" s="476">
        <v>0</v>
      </c>
      <c r="K166" s="476">
        <v>0</v>
      </c>
      <c r="L166" s="476">
        <v>0</v>
      </c>
      <c r="M166" s="476">
        <v>0</v>
      </c>
      <c r="N166" s="476">
        <v>0</v>
      </c>
      <c r="O166" s="476">
        <v>0</v>
      </c>
      <c r="P166" s="476">
        <v>0</v>
      </c>
      <c r="Q166" s="476">
        <v>0</v>
      </c>
      <c r="R166" s="476">
        <v>0</v>
      </c>
      <c r="S166" s="25" t="str">
        <f t="shared" si="6"/>
        <v xml:space="preserve"> </v>
      </c>
      <c r="T166" s="472"/>
    </row>
    <row r="167" spans="1:20" ht="15" customHeight="1">
      <c r="A167" s="25" t="s">
        <v>681</v>
      </c>
      <c r="B167" s="474">
        <v>0</v>
      </c>
      <c r="C167" s="475">
        <v>10</v>
      </c>
      <c r="D167" s="476">
        <f>IFERROR(10*B167,0)</f>
        <v>0</v>
      </c>
      <c r="E167" s="476">
        <v>0</v>
      </c>
      <c r="F167" s="476">
        <v>0</v>
      </c>
      <c r="G167" s="476">
        <v>0</v>
      </c>
      <c r="H167" s="476">
        <v>0</v>
      </c>
      <c r="I167" s="476">
        <v>0</v>
      </c>
      <c r="J167" s="476">
        <v>0</v>
      </c>
      <c r="K167" s="476">
        <v>0</v>
      </c>
      <c r="L167" s="476">
        <v>0</v>
      </c>
      <c r="M167" s="476">
        <v>0</v>
      </c>
      <c r="N167" s="476">
        <v>0</v>
      </c>
      <c r="O167" s="476">
        <v>0</v>
      </c>
      <c r="P167" s="476">
        <v>0</v>
      </c>
      <c r="Q167" s="476">
        <v>0</v>
      </c>
      <c r="R167" s="476">
        <v>0</v>
      </c>
      <c r="S167" s="25" t="str">
        <f t="shared" si="6"/>
        <v xml:space="preserve"> </v>
      </c>
      <c r="T167" s="472"/>
    </row>
    <row r="168" spans="1:20" ht="15" customHeight="1">
      <c r="A168" s="25" t="s">
        <v>639</v>
      </c>
      <c r="B168" s="474">
        <v>0</v>
      </c>
      <c r="C168" s="475">
        <v>5</v>
      </c>
      <c r="D168" s="476">
        <f>IFERROR(4*B168,0)</f>
        <v>0</v>
      </c>
      <c r="E168" s="476">
        <f>IFERROR(1*B168,0)</f>
        <v>0</v>
      </c>
      <c r="F168" s="476">
        <v>0</v>
      </c>
      <c r="G168" s="476">
        <v>0</v>
      </c>
      <c r="H168" s="476">
        <v>0</v>
      </c>
      <c r="I168" s="476">
        <v>0</v>
      </c>
      <c r="J168" s="476">
        <v>0</v>
      </c>
      <c r="K168" s="476">
        <v>0</v>
      </c>
      <c r="L168" s="476">
        <v>0</v>
      </c>
      <c r="M168" s="476">
        <v>0</v>
      </c>
      <c r="N168" s="476">
        <v>0</v>
      </c>
      <c r="O168" s="476">
        <v>0</v>
      </c>
      <c r="P168" s="476">
        <v>0</v>
      </c>
      <c r="Q168" s="476">
        <v>0</v>
      </c>
      <c r="R168" s="476">
        <v>0</v>
      </c>
      <c r="S168" s="25" t="str">
        <f t="shared" si="6"/>
        <v xml:space="preserve"> </v>
      </c>
      <c r="T168" s="472"/>
    </row>
    <row r="169" spans="1:20" ht="15" customHeight="1">
      <c r="A169" s="25" t="s">
        <v>641</v>
      </c>
      <c r="B169" s="474">
        <v>0</v>
      </c>
      <c r="C169" s="475">
        <v>5</v>
      </c>
      <c r="D169" s="476">
        <f>IFERROR(4*B169,0)</f>
        <v>0</v>
      </c>
      <c r="E169" s="476">
        <f>IFERROR(1*B169,0)</f>
        <v>0</v>
      </c>
      <c r="F169" s="476">
        <v>0</v>
      </c>
      <c r="G169" s="476">
        <v>0</v>
      </c>
      <c r="H169" s="476">
        <v>0</v>
      </c>
      <c r="I169" s="476">
        <v>0</v>
      </c>
      <c r="J169" s="476">
        <v>0</v>
      </c>
      <c r="K169" s="476">
        <v>0</v>
      </c>
      <c r="L169" s="476">
        <v>0</v>
      </c>
      <c r="M169" s="476">
        <v>0</v>
      </c>
      <c r="N169" s="476">
        <v>0</v>
      </c>
      <c r="O169" s="476">
        <v>0</v>
      </c>
      <c r="P169" s="476">
        <v>0</v>
      </c>
      <c r="Q169" s="476">
        <v>0</v>
      </c>
      <c r="R169" s="476">
        <v>0</v>
      </c>
      <c r="S169" s="25" t="str">
        <f t="shared" si="6"/>
        <v xml:space="preserve"> </v>
      </c>
      <c r="T169" s="472"/>
    </row>
    <row r="170" spans="1:20" ht="15" customHeight="1">
      <c r="A170" s="25" t="s">
        <v>683</v>
      </c>
      <c r="B170" s="474">
        <v>0</v>
      </c>
      <c r="C170" s="475">
        <v>10</v>
      </c>
      <c r="D170" s="476">
        <f t="shared" ref="D170:D175" si="7">IFERROR(10*B170,0)</f>
        <v>0</v>
      </c>
      <c r="E170" s="476">
        <v>0</v>
      </c>
      <c r="F170" s="476">
        <v>0</v>
      </c>
      <c r="G170" s="476">
        <v>0</v>
      </c>
      <c r="H170" s="476">
        <v>0</v>
      </c>
      <c r="I170" s="476">
        <v>0</v>
      </c>
      <c r="J170" s="476">
        <v>0</v>
      </c>
      <c r="K170" s="476">
        <v>0</v>
      </c>
      <c r="L170" s="476">
        <v>0</v>
      </c>
      <c r="M170" s="476">
        <v>0</v>
      </c>
      <c r="N170" s="476">
        <v>0</v>
      </c>
      <c r="O170" s="476">
        <v>0</v>
      </c>
      <c r="P170" s="476">
        <v>0</v>
      </c>
      <c r="Q170" s="476">
        <v>0</v>
      </c>
      <c r="R170" s="476">
        <v>0</v>
      </c>
      <c r="S170" s="25" t="str">
        <f t="shared" si="6"/>
        <v xml:space="preserve"> </v>
      </c>
      <c r="T170" s="472"/>
    </row>
    <row r="171" spans="1:20" ht="15" customHeight="1">
      <c r="A171" s="25" t="s">
        <v>685</v>
      </c>
      <c r="B171" s="474">
        <v>0</v>
      </c>
      <c r="C171" s="475">
        <v>10</v>
      </c>
      <c r="D171" s="476">
        <f t="shared" si="7"/>
        <v>0</v>
      </c>
      <c r="E171" s="476">
        <v>0</v>
      </c>
      <c r="F171" s="476">
        <v>0</v>
      </c>
      <c r="G171" s="476">
        <v>0</v>
      </c>
      <c r="H171" s="476">
        <v>0</v>
      </c>
      <c r="I171" s="476">
        <v>0</v>
      </c>
      <c r="J171" s="476">
        <v>0</v>
      </c>
      <c r="K171" s="476">
        <v>0</v>
      </c>
      <c r="L171" s="476">
        <v>0</v>
      </c>
      <c r="M171" s="476">
        <v>0</v>
      </c>
      <c r="N171" s="476">
        <v>0</v>
      </c>
      <c r="O171" s="476">
        <v>0</v>
      </c>
      <c r="P171" s="476">
        <v>0</v>
      </c>
      <c r="Q171" s="476">
        <v>0</v>
      </c>
      <c r="R171" s="476">
        <v>0</v>
      </c>
      <c r="S171" s="25" t="str">
        <f t="shared" si="6"/>
        <v xml:space="preserve"> </v>
      </c>
      <c r="T171" s="472"/>
    </row>
    <row r="172" spans="1:20" ht="15" customHeight="1">
      <c r="A172" s="25" t="s">
        <v>687</v>
      </c>
      <c r="B172" s="474">
        <v>0</v>
      </c>
      <c r="C172" s="475">
        <v>10</v>
      </c>
      <c r="D172" s="476">
        <f t="shared" si="7"/>
        <v>0</v>
      </c>
      <c r="E172" s="476">
        <v>0</v>
      </c>
      <c r="F172" s="476">
        <v>0</v>
      </c>
      <c r="G172" s="476">
        <v>0</v>
      </c>
      <c r="H172" s="476">
        <v>0</v>
      </c>
      <c r="I172" s="476">
        <v>0</v>
      </c>
      <c r="J172" s="476">
        <v>0</v>
      </c>
      <c r="K172" s="476">
        <v>0</v>
      </c>
      <c r="L172" s="476">
        <v>0</v>
      </c>
      <c r="M172" s="476">
        <v>0</v>
      </c>
      <c r="N172" s="476">
        <v>0</v>
      </c>
      <c r="O172" s="476">
        <v>0</v>
      </c>
      <c r="P172" s="476">
        <v>0</v>
      </c>
      <c r="Q172" s="476">
        <v>0</v>
      </c>
      <c r="R172" s="476">
        <v>0</v>
      </c>
      <c r="S172" s="25" t="str">
        <f t="shared" si="6"/>
        <v xml:space="preserve"> </v>
      </c>
      <c r="T172" s="472"/>
    </row>
    <row r="173" spans="1:20" ht="15" customHeight="1">
      <c r="A173" s="25" t="s">
        <v>689</v>
      </c>
      <c r="B173" s="474">
        <v>0</v>
      </c>
      <c r="C173" s="475">
        <v>10</v>
      </c>
      <c r="D173" s="476">
        <f t="shared" si="7"/>
        <v>0</v>
      </c>
      <c r="E173" s="476">
        <v>0</v>
      </c>
      <c r="F173" s="476">
        <v>0</v>
      </c>
      <c r="G173" s="476">
        <v>0</v>
      </c>
      <c r="H173" s="476">
        <v>0</v>
      </c>
      <c r="I173" s="476">
        <v>0</v>
      </c>
      <c r="J173" s="476">
        <v>0</v>
      </c>
      <c r="K173" s="476">
        <v>0</v>
      </c>
      <c r="L173" s="476">
        <v>0</v>
      </c>
      <c r="M173" s="476">
        <v>0</v>
      </c>
      <c r="N173" s="476">
        <v>0</v>
      </c>
      <c r="O173" s="476">
        <v>0</v>
      </c>
      <c r="P173" s="476">
        <v>0</v>
      </c>
      <c r="Q173" s="476">
        <v>0</v>
      </c>
      <c r="R173" s="476">
        <v>0</v>
      </c>
      <c r="S173" s="25" t="str">
        <f t="shared" si="6"/>
        <v xml:space="preserve"> </v>
      </c>
      <c r="T173" s="472"/>
    </row>
    <row r="174" spans="1:20" ht="15" customHeight="1">
      <c r="A174" s="25" t="s">
        <v>701</v>
      </c>
      <c r="B174" s="474">
        <v>0</v>
      </c>
      <c r="C174" s="475">
        <v>10</v>
      </c>
      <c r="D174" s="476">
        <f t="shared" si="7"/>
        <v>0</v>
      </c>
      <c r="E174" s="476">
        <v>0</v>
      </c>
      <c r="F174" s="476">
        <v>0</v>
      </c>
      <c r="G174" s="476">
        <v>0</v>
      </c>
      <c r="H174" s="476">
        <v>0</v>
      </c>
      <c r="I174" s="476">
        <v>0</v>
      </c>
      <c r="J174" s="476">
        <v>0</v>
      </c>
      <c r="K174" s="476">
        <v>0</v>
      </c>
      <c r="L174" s="476">
        <v>0</v>
      </c>
      <c r="M174" s="476">
        <v>0</v>
      </c>
      <c r="N174" s="476">
        <v>0</v>
      </c>
      <c r="O174" s="476">
        <v>0</v>
      </c>
      <c r="P174" s="476">
        <v>0</v>
      </c>
      <c r="Q174" s="476">
        <v>0</v>
      </c>
      <c r="R174" s="476">
        <v>0</v>
      </c>
      <c r="S174" s="25" t="str">
        <f t="shared" si="6"/>
        <v xml:space="preserve"> </v>
      </c>
      <c r="T174" s="472"/>
    </row>
    <row r="175" spans="1:20" ht="15" customHeight="1">
      <c r="A175" s="25" t="s">
        <v>691</v>
      </c>
      <c r="B175" s="474">
        <v>0</v>
      </c>
      <c r="C175" s="475">
        <v>10</v>
      </c>
      <c r="D175" s="476">
        <f t="shared" si="7"/>
        <v>0</v>
      </c>
      <c r="E175" s="476">
        <v>0</v>
      </c>
      <c r="F175" s="476">
        <v>0</v>
      </c>
      <c r="G175" s="476">
        <v>0</v>
      </c>
      <c r="H175" s="476">
        <v>0</v>
      </c>
      <c r="I175" s="476">
        <v>0</v>
      </c>
      <c r="J175" s="476">
        <v>0</v>
      </c>
      <c r="K175" s="476">
        <v>0</v>
      </c>
      <c r="L175" s="476">
        <v>0</v>
      </c>
      <c r="M175" s="476">
        <v>0</v>
      </c>
      <c r="N175" s="476">
        <v>0</v>
      </c>
      <c r="O175" s="476">
        <v>0</v>
      </c>
      <c r="P175" s="476">
        <v>0</v>
      </c>
      <c r="Q175" s="476">
        <v>0</v>
      </c>
      <c r="R175" s="476">
        <v>0</v>
      </c>
      <c r="S175" s="25" t="str">
        <f t="shared" si="6"/>
        <v xml:space="preserve"> </v>
      </c>
      <c r="T175" s="472"/>
    </row>
    <row r="176" spans="1:20" ht="15" customHeight="1">
      <c r="A176" s="25" t="s">
        <v>713</v>
      </c>
      <c r="B176" s="474">
        <v>0</v>
      </c>
      <c r="C176" s="475">
        <v>20</v>
      </c>
      <c r="D176" s="476">
        <f>IFERROR(20*B176,0)</f>
        <v>0</v>
      </c>
      <c r="E176" s="476">
        <v>0</v>
      </c>
      <c r="F176" s="476">
        <v>0</v>
      </c>
      <c r="G176" s="476">
        <v>0</v>
      </c>
      <c r="H176" s="476">
        <v>0</v>
      </c>
      <c r="I176" s="476">
        <v>0</v>
      </c>
      <c r="J176" s="476">
        <v>0</v>
      </c>
      <c r="K176" s="476">
        <v>0</v>
      </c>
      <c r="L176" s="476">
        <v>0</v>
      </c>
      <c r="M176" s="476">
        <v>0</v>
      </c>
      <c r="N176" s="476">
        <v>0</v>
      </c>
      <c r="O176" s="476">
        <v>0</v>
      </c>
      <c r="P176" s="476">
        <v>0</v>
      </c>
      <c r="Q176" s="476">
        <v>0</v>
      </c>
      <c r="R176" s="476">
        <v>0</v>
      </c>
      <c r="S176" s="25" t="str">
        <f t="shared" si="6"/>
        <v xml:space="preserve"> </v>
      </c>
      <c r="T176" s="472"/>
    </row>
    <row r="177" spans="1:20" ht="15" customHeight="1">
      <c r="A177" s="25" t="s">
        <v>659</v>
      </c>
      <c r="B177" s="474">
        <v>0</v>
      </c>
      <c r="C177" s="475">
        <v>5</v>
      </c>
      <c r="D177" s="476">
        <f>IFERROR(1*B177,0)</f>
        <v>0</v>
      </c>
      <c r="E177" s="476">
        <f>IFERROR(4*B177,0)</f>
        <v>0</v>
      </c>
      <c r="F177" s="476">
        <v>0</v>
      </c>
      <c r="G177" s="476">
        <v>0</v>
      </c>
      <c r="H177" s="476">
        <v>0</v>
      </c>
      <c r="I177" s="476">
        <v>0</v>
      </c>
      <c r="J177" s="476">
        <v>0</v>
      </c>
      <c r="K177" s="476">
        <v>0</v>
      </c>
      <c r="L177" s="476">
        <v>0</v>
      </c>
      <c r="M177" s="476">
        <v>0</v>
      </c>
      <c r="N177" s="476">
        <v>0</v>
      </c>
      <c r="O177" s="476">
        <v>0</v>
      </c>
      <c r="P177" s="476">
        <v>0</v>
      </c>
      <c r="Q177" s="476">
        <v>0</v>
      </c>
      <c r="R177" s="476">
        <v>0</v>
      </c>
      <c r="S177" s="25" t="str">
        <f t="shared" si="6"/>
        <v xml:space="preserve"> </v>
      </c>
      <c r="T177" s="472"/>
    </row>
    <row r="178" spans="1:20" ht="15" customHeight="1">
      <c r="A178" s="25" t="s">
        <v>715</v>
      </c>
      <c r="B178" s="474">
        <v>0</v>
      </c>
      <c r="C178" s="475">
        <v>20</v>
      </c>
      <c r="D178" s="476">
        <f>IFERROR(20*B178,0)</f>
        <v>0</v>
      </c>
      <c r="E178" s="476">
        <v>0</v>
      </c>
      <c r="F178" s="476">
        <v>0</v>
      </c>
      <c r="G178" s="476">
        <v>0</v>
      </c>
      <c r="H178" s="476">
        <v>0</v>
      </c>
      <c r="I178" s="476">
        <v>0</v>
      </c>
      <c r="J178" s="476">
        <v>0</v>
      </c>
      <c r="K178" s="476">
        <v>0</v>
      </c>
      <c r="L178" s="476">
        <v>0</v>
      </c>
      <c r="M178" s="476">
        <v>0</v>
      </c>
      <c r="N178" s="476">
        <v>0</v>
      </c>
      <c r="O178" s="476">
        <v>0</v>
      </c>
      <c r="P178" s="476">
        <v>0</v>
      </c>
      <c r="Q178" s="476">
        <v>0</v>
      </c>
      <c r="R178" s="476">
        <v>0</v>
      </c>
      <c r="S178" s="25" t="str">
        <f t="shared" si="6"/>
        <v xml:space="preserve"> </v>
      </c>
      <c r="T178" s="472"/>
    </row>
    <row r="179" spans="1:20" ht="15" customHeight="1">
      <c r="A179" s="25" t="s">
        <v>717</v>
      </c>
      <c r="B179" s="474">
        <v>0</v>
      </c>
      <c r="C179" s="475">
        <v>20</v>
      </c>
      <c r="D179" s="476">
        <f>IFERROR(20*B179,0)</f>
        <v>0</v>
      </c>
      <c r="E179" s="476">
        <v>0</v>
      </c>
      <c r="F179" s="476">
        <v>0</v>
      </c>
      <c r="G179" s="476">
        <v>0</v>
      </c>
      <c r="H179" s="476">
        <v>0</v>
      </c>
      <c r="I179" s="476">
        <v>0</v>
      </c>
      <c r="J179" s="476">
        <v>0</v>
      </c>
      <c r="K179" s="476">
        <v>0</v>
      </c>
      <c r="L179" s="476">
        <v>0</v>
      </c>
      <c r="M179" s="476">
        <v>0</v>
      </c>
      <c r="N179" s="476">
        <v>0</v>
      </c>
      <c r="O179" s="476">
        <v>0</v>
      </c>
      <c r="P179" s="476">
        <v>0</v>
      </c>
      <c r="Q179" s="476">
        <v>0</v>
      </c>
      <c r="R179" s="476">
        <v>0</v>
      </c>
      <c r="S179" s="25" t="str">
        <f t="shared" si="6"/>
        <v xml:space="preserve"> </v>
      </c>
      <c r="T179" s="472"/>
    </row>
    <row r="180" spans="1:20" ht="15" customHeight="1">
      <c r="A180" s="25" t="s">
        <v>693</v>
      </c>
      <c r="B180" s="474">
        <v>0</v>
      </c>
      <c r="C180" s="475">
        <v>10</v>
      </c>
      <c r="D180" s="476">
        <f>IFERROR(10*B180,0)</f>
        <v>0</v>
      </c>
      <c r="E180" s="476">
        <v>0</v>
      </c>
      <c r="F180" s="476">
        <v>0</v>
      </c>
      <c r="G180" s="476">
        <v>0</v>
      </c>
      <c r="H180" s="476">
        <v>0</v>
      </c>
      <c r="I180" s="476">
        <v>0</v>
      </c>
      <c r="J180" s="476">
        <v>0</v>
      </c>
      <c r="K180" s="476">
        <v>0</v>
      </c>
      <c r="L180" s="476">
        <v>0</v>
      </c>
      <c r="M180" s="476">
        <v>0</v>
      </c>
      <c r="N180" s="476">
        <v>0</v>
      </c>
      <c r="O180" s="476">
        <v>0</v>
      </c>
      <c r="P180" s="476">
        <v>0</v>
      </c>
      <c r="Q180" s="476">
        <v>0</v>
      </c>
      <c r="R180" s="476">
        <v>0</v>
      </c>
      <c r="S180" s="25" t="str">
        <f t="shared" si="6"/>
        <v xml:space="preserve"> </v>
      </c>
      <c r="T180" s="472"/>
    </row>
    <row r="181" spans="1:20" ht="15" customHeight="1">
      <c r="A181" s="25" t="s">
        <v>695</v>
      </c>
      <c r="B181" s="474">
        <v>0</v>
      </c>
      <c r="C181" s="475">
        <v>10</v>
      </c>
      <c r="D181" s="476">
        <f>IFERROR(10*B181,0)</f>
        <v>0</v>
      </c>
      <c r="E181" s="476">
        <v>0</v>
      </c>
      <c r="F181" s="476">
        <v>0</v>
      </c>
      <c r="G181" s="476">
        <v>0</v>
      </c>
      <c r="H181" s="476">
        <v>0</v>
      </c>
      <c r="I181" s="476">
        <v>0</v>
      </c>
      <c r="J181" s="476">
        <v>0</v>
      </c>
      <c r="K181" s="476">
        <v>0</v>
      </c>
      <c r="L181" s="476">
        <v>0</v>
      </c>
      <c r="M181" s="476">
        <v>0</v>
      </c>
      <c r="N181" s="476">
        <v>0</v>
      </c>
      <c r="O181" s="476">
        <v>0</v>
      </c>
      <c r="P181" s="476">
        <v>0</v>
      </c>
      <c r="Q181" s="476">
        <v>0</v>
      </c>
      <c r="R181" s="476">
        <v>0</v>
      </c>
      <c r="S181" s="25" t="str">
        <f t="shared" si="6"/>
        <v xml:space="preserve"> </v>
      </c>
      <c r="T181" s="472"/>
    </row>
    <row r="182" spans="1:20" ht="15" customHeight="1">
      <c r="A182" s="25" t="s">
        <v>661</v>
      </c>
      <c r="B182" s="474">
        <v>0</v>
      </c>
      <c r="C182" s="475">
        <v>5</v>
      </c>
      <c r="D182" s="476">
        <f>IFERROR(5*B182,0)</f>
        <v>0</v>
      </c>
      <c r="E182" s="476">
        <v>0</v>
      </c>
      <c r="F182" s="476">
        <v>0</v>
      </c>
      <c r="G182" s="476">
        <v>0</v>
      </c>
      <c r="H182" s="476">
        <v>0</v>
      </c>
      <c r="I182" s="476">
        <v>0</v>
      </c>
      <c r="J182" s="476">
        <v>0</v>
      </c>
      <c r="K182" s="476">
        <v>0</v>
      </c>
      <c r="L182" s="476">
        <v>0</v>
      </c>
      <c r="M182" s="476">
        <v>0</v>
      </c>
      <c r="N182" s="476">
        <v>0</v>
      </c>
      <c r="O182" s="476">
        <v>0</v>
      </c>
      <c r="P182" s="476">
        <v>0</v>
      </c>
      <c r="Q182" s="476">
        <v>0</v>
      </c>
      <c r="R182" s="476">
        <v>0</v>
      </c>
      <c r="S182" s="25" t="str">
        <f t="shared" si="6"/>
        <v xml:space="preserve"> </v>
      </c>
      <c r="T182" s="472"/>
    </row>
    <row r="183" spans="1:20" ht="15" customHeight="1">
      <c r="A183" s="25" t="s">
        <v>697</v>
      </c>
      <c r="B183" s="474">
        <v>0</v>
      </c>
      <c r="C183" s="475">
        <v>10</v>
      </c>
      <c r="D183" s="476">
        <f t="shared" ref="D183:D189" si="8">IFERROR(10*B183,0)</f>
        <v>0</v>
      </c>
      <c r="E183" s="476">
        <v>0</v>
      </c>
      <c r="F183" s="476">
        <v>0</v>
      </c>
      <c r="G183" s="476">
        <v>0</v>
      </c>
      <c r="H183" s="476">
        <v>0</v>
      </c>
      <c r="I183" s="476">
        <v>0</v>
      </c>
      <c r="J183" s="476">
        <v>0</v>
      </c>
      <c r="K183" s="476">
        <v>0</v>
      </c>
      <c r="L183" s="476">
        <v>0</v>
      </c>
      <c r="M183" s="476">
        <v>0</v>
      </c>
      <c r="N183" s="476">
        <v>0</v>
      </c>
      <c r="O183" s="476">
        <v>0</v>
      </c>
      <c r="P183" s="476">
        <v>0</v>
      </c>
      <c r="Q183" s="476">
        <v>0</v>
      </c>
      <c r="R183" s="476">
        <v>0</v>
      </c>
      <c r="S183" s="25" t="str">
        <f t="shared" si="6"/>
        <v xml:space="preserve"> </v>
      </c>
      <c r="T183" s="472"/>
    </row>
    <row r="184" spans="1:20" ht="15" customHeight="1">
      <c r="A184" s="25" t="s">
        <v>555</v>
      </c>
      <c r="B184" s="474">
        <v>0</v>
      </c>
      <c r="C184" s="475">
        <v>10</v>
      </c>
      <c r="D184" s="476">
        <f t="shared" si="8"/>
        <v>0</v>
      </c>
      <c r="E184" s="476">
        <v>0</v>
      </c>
      <c r="F184" s="476">
        <v>0</v>
      </c>
      <c r="G184" s="476">
        <v>0</v>
      </c>
      <c r="H184" s="476">
        <v>0</v>
      </c>
      <c r="I184" s="476">
        <v>0</v>
      </c>
      <c r="J184" s="476">
        <v>0</v>
      </c>
      <c r="K184" s="476">
        <v>0</v>
      </c>
      <c r="L184" s="476">
        <v>0</v>
      </c>
      <c r="M184" s="476">
        <v>0</v>
      </c>
      <c r="N184" s="476">
        <v>0</v>
      </c>
      <c r="O184" s="476">
        <v>0</v>
      </c>
      <c r="P184" s="476">
        <v>0</v>
      </c>
      <c r="Q184" s="476">
        <v>0</v>
      </c>
      <c r="R184" s="476">
        <v>0</v>
      </c>
      <c r="S184" s="25" t="str">
        <f t="shared" si="6"/>
        <v xml:space="preserve"> </v>
      </c>
      <c r="T184" s="472"/>
    </row>
    <row r="185" spans="1:20" ht="15" customHeight="1">
      <c r="A185" s="25" t="s">
        <v>557</v>
      </c>
      <c r="B185" s="474">
        <v>0</v>
      </c>
      <c r="C185" s="475">
        <v>10</v>
      </c>
      <c r="D185" s="476">
        <f t="shared" si="8"/>
        <v>0</v>
      </c>
      <c r="E185" s="476">
        <v>0</v>
      </c>
      <c r="F185" s="476">
        <v>0</v>
      </c>
      <c r="G185" s="476">
        <v>0</v>
      </c>
      <c r="H185" s="476">
        <v>0</v>
      </c>
      <c r="I185" s="476">
        <v>0</v>
      </c>
      <c r="J185" s="476">
        <v>0</v>
      </c>
      <c r="K185" s="476">
        <v>0</v>
      </c>
      <c r="L185" s="476">
        <v>0</v>
      </c>
      <c r="M185" s="476">
        <v>0</v>
      </c>
      <c r="N185" s="476">
        <v>0</v>
      </c>
      <c r="O185" s="476">
        <v>0</v>
      </c>
      <c r="P185" s="476">
        <v>0</v>
      </c>
      <c r="Q185" s="476">
        <v>0</v>
      </c>
      <c r="R185" s="476">
        <v>0</v>
      </c>
      <c r="S185" s="25" t="str">
        <f t="shared" si="6"/>
        <v xml:space="preserve"> </v>
      </c>
      <c r="T185" s="472"/>
    </row>
    <row r="186" spans="1:20" ht="15" customHeight="1">
      <c r="A186" s="25" t="s">
        <v>559</v>
      </c>
      <c r="B186" s="474">
        <v>0</v>
      </c>
      <c r="C186" s="475">
        <v>10</v>
      </c>
      <c r="D186" s="476">
        <f t="shared" si="8"/>
        <v>0</v>
      </c>
      <c r="E186" s="476">
        <v>0</v>
      </c>
      <c r="F186" s="476">
        <v>0</v>
      </c>
      <c r="G186" s="476">
        <v>0</v>
      </c>
      <c r="H186" s="476">
        <v>0</v>
      </c>
      <c r="I186" s="476">
        <v>0</v>
      </c>
      <c r="J186" s="476">
        <v>0</v>
      </c>
      <c r="K186" s="476">
        <v>0</v>
      </c>
      <c r="L186" s="476">
        <v>0</v>
      </c>
      <c r="M186" s="476">
        <v>0</v>
      </c>
      <c r="N186" s="476">
        <v>0</v>
      </c>
      <c r="O186" s="476">
        <v>0</v>
      </c>
      <c r="P186" s="476">
        <v>0</v>
      </c>
      <c r="Q186" s="476">
        <v>0</v>
      </c>
      <c r="R186" s="476">
        <v>0</v>
      </c>
      <c r="S186" s="25" t="str">
        <f t="shared" si="6"/>
        <v xml:space="preserve"> </v>
      </c>
      <c r="T186" s="472"/>
    </row>
    <row r="187" spans="1:20" ht="15" customHeight="1">
      <c r="A187" s="25" t="s">
        <v>703</v>
      </c>
      <c r="B187" s="474">
        <v>0</v>
      </c>
      <c r="C187" s="475">
        <v>10</v>
      </c>
      <c r="D187" s="476">
        <f t="shared" si="8"/>
        <v>0</v>
      </c>
      <c r="E187" s="476">
        <v>0</v>
      </c>
      <c r="F187" s="476">
        <v>0</v>
      </c>
      <c r="G187" s="476">
        <v>0</v>
      </c>
      <c r="H187" s="476">
        <v>0</v>
      </c>
      <c r="I187" s="476">
        <v>0</v>
      </c>
      <c r="J187" s="476">
        <v>0</v>
      </c>
      <c r="K187" s="476">
        <v>0</v>
      </c>
      <c r="L187" s="476">
        <v>0</v>
      </c>
      <c r="M187" s="476">
        <v>0</v>
      </c>
      <c r="N187" s="476">
        <v>0</v>
      </c>
      <c r="O187" s="476">
        <v>0</v>
      </c>
      <c r="P187" s="476">
        <v>0</v>
      </c>
      <c r="Q187" s="476">
        <v>0</v>
      </c>
      <c r="R187" s="476">
        <v>0</v>
      </c>
      <c r="S187" s="25" t="str">
        <f t="shared" si="6"/>
        <v xml:space="preserve"> </v>
      </c>
      <c r="T187" s="472"/>
    </row>
    <row r="188" spans="1:20" ht="15" customHeight="1">
      <c r="A188" s="25" t="s">
        <v>705</v>
      </c>
      <c r="B188" s="474">
        <v>0</v>
      </c>
      <c r="C188" s="475">
        <v>10</v>
      </c>
      <c r="D188" s="476">
        <f t="shared" si="8"/>
        <v>0</v>
      </c>
      <c r="E188" s="476">
        <v>0</v>
      </c>
      <c r="F188" s="476">
        <v>0</v>
      </c>
      <c r="G188" s="476">
        <v>0</v>
      </c>
      <c r="H188" s="476">
        <v>0</v>
      </c>
      <c r="I188" s="476">
        <v>0</v>
      </c>
      <c r="J188" s="476">
        <v>0</v>
      </c>
      <c r="K188" s="476">
        <v>0</v>
      </c>
      <c r="L188" s="476">
        <v>0</v>
      </c>
      <c r="M188" s="476">
        <v>0</v>
      </c>
      <c r="N188" s="476">
        <v>0</v>
      </c>
      <c r="O188" s="476">
        <v>0</v>
      </c>
      <c r="P188" s="476">
        <v>0</v>
      </c>
      <c r="Q188" s="476">
        <v>0</v>
      </c>
      <c r="R188" s="476">
        <v>0</v>
      </c>
      <c r="S188" s="25" t="str">
        <f t="shared" si="6"/>
        <v xml:space="preserve"> </v>
      </c>
      <c r="T188" s="472"/>
    </row>
    <row r="189" spans="1:20" ht="15" customHeight="1">
      <c r="A189" s="25" t="s">
        <v>561</v>
      </c>
      <c r="B189" s="474">
        <v>0</v>
      </c>
      <c r="C189" s="475">
        <v>10</v>
      </c>
      <c r="D189" s="476">
        <f t="shared" si="8"/>
        <v>0</v>
      </c>
      <c r="E189" s="476">
        <v>0</v>
      </c>
      <c r="F189" s="476">
        <v>0</v>
      </c>
      <c r="G189" s="476">
        <v>0</v>
      </c>
      <c r="H189" s="476">
        <v>0</v>
      </c>
      <c r="I189" s="476">
        <v>0</v>
      </c>
      <c r="J189" s="476">
        <v>0</v>
      </c>
      <c r="K189" s="476">
        <v>0</v>
      </c>
      <c r="L189" s="476">
        <v>0</v>
      </c>
      <c r="M189" s="476">
        <v>0</v>
      </c>
      <c r="N189" s="476">
        <v>0</v>
      </c>
      <c r="O189" s="476">
        <v>0</v>
      </c>
      <c r="P189" s="476">
        <v>0</v>
      </c>
      <c r="Q189" s="476">
        <v>0</v>
      </c>
      <c r="R189" s="476">
        <v>0</v>
      </c>
      <c r="S189" s="25" t="str">
        <f t="shared" si="6"/>
        <v xml:space="preserve"> </v>
      </c>
      <c r="T189" s="472"/>
    </row>
    <row r="190" spans="1:20" ht="15" customHeight="1">
      <c r="A190" s="25" t="s">
        <v>643</v>
      </c>
      <c r="B190" s="474">
        <v>0</v>
      </c>
      <c r="C190" s="475">
        <v>4</v>
      </c>
      <c r="D190" s="476">
        <v>0</v>
      </c>
      <c r="E190" s="476">
        <v>0</v>
      </c>
      <c r="F190" s="476">
        <f>IFERROR(4*B190,0)</f>
        <v>0</v>
      </c>
      <c r="G190" s="476">
        <v>0</v>
      </c>
      <c r="H190" s="476">
        <v>0</v>
      </c>
      <c r="I190" s="476">
        <v>0</v>
      </c>
      <c r="J190" s="476">
        <v>0</v>
      </c>
      <c r="K190" s="476">
        <v>0</v>
      </c>
      <c r="L190" s="476">
        <v>0</v>
      </c>
      <c r="M190" s="476">
        <v>0</v>
      </c>
      <c r="N190" s="476">
        <v>0</v>
      </c>
      <c r="O190" s="476">
        <v>0</v>
      </c>
      <c r="P190" s="476">
        <v>0</v>
      </c>
      <c r="Q190" s="476">
        <v>0</v>
      </c>
      <c r="R190" s="476">
        <v>0</v>
      </c>
      <c r="S190" s="25" t="str">
        <f t="shared" si="6"/>
        <v xml:space="preserve"> </v>
      </c>
      <c r="T190" s="472"/>
    </row>
    <row r="191" spans="1:20" ht="15" customHeight="1">
      <c r="A191" s="25" t="s">
        <v>603</v>
      </c>
      <c r="B191" s="474">
        <v>0</v>
      </c>
      <c r="C191" s="475">
        <v>2</v>
      </c>
      <c r="D191" s="476">
        <v>0</v>
      </c>
      <c r="E191" s="476">
        <v>0</v>
      </c>
      <c r="F191" s="476">
        <v>0</v>
      </c>
      <c r="G191" s="476">
        <f>IFERROR(2*B191,0)</f>
        <v>0</v>
      </c>
      <c r="H191" s="476">
        <v>0</v>
      </c>
      <c r="I191" s="476">
        <v>0</v>
      </c>
      <c r="J191" s="476">
        <v>0</v>
      </c>
      <c r="K191" s="476">
        <v>0</v>
      </c>
      <c r="L191" s="476">
        <v>0</v>
      </c>
      <c r="M191" s="476">
        <v>0</v>
      </c>
      <c r="N191" s="476">
        <v>0</v>
      </c>
      <c r="O191" s="476">
        <v>0</v>
      </c>
      <c r="P191" s="476">
        <v>0</v>
      </c>
      <c r="Q191" s="476">
        <v>0</v>
      </c>
      <c r="R191" s="476">
        <v>0</v>
      </c>
      <c r="S191" s="25" t="str">
        <f t="shared" si="6"/>
        <v xml:space="preserve"> </v>
      </c>
      <c r="T191" s="472"/>
    </row>
    <row r="192" spans="1:20" ht="15" customHeight="1">
      <c r="A192" s="25" t="s">
        <v>605</v>
      </c>
      <c r="B192" s="474">
        <v>0</v>
      </c>
      <c r="C192" s="475">
        <v>1</v>
      </c>
      <c r="D192" s="476">
        <v>0</v>
      </c>
      <c r="E192" s="476">
        <v>0</v>
      </c>
      <c r="F192" s="476">
        <v>0</v>
      </c>
      <c r="G192" s="476">
        <f>IFERROR(1*B192,0)</f>
        <v>0</v>
      </c>
      <c r="H192" s="476">
        <v>0</v>
      </c>
      <c r="I192" s="476">
        <v>0</v>
      </c>
      <c r="J192" s="476">
        <v>0</v>
      </c>
      <c r="K192" s="476">
        <v>0</v>
      </c>
      <c r="L192" s="476">
        <v>0</v>
      </c>
      <c r="M192" s="476">
        <v>0</v>
      </c>
      <c r="N192" s="476">
        <v>0</v>
      </c>
      <c r="O192" s="476">
        <v>0</v>
      </c>
      <c r="P192" s="476">
        <v>0</v>
      </c>
      <c r="Q192" s="476">
        <v>0</v>
      </c>
      <c r="R192" s="476">
        <v>0</v>
      </c>
      <c r="S192" s="25" t="str">
        <f t="shared" si="6"/>
        <v xml:space="preserve"> </v>
      </c>
      <c r="T192" s="472"/>
    </row>
    <row r="193" spans="1:20" ht="15" customHeight="1">
      <c r="A193" s="25" t="s">
        <v>607</v>
      </c>
      <c r="B193" s="474">
        <v>0</v>
      </c>
      <c r="C193" s="475">
        <v>1</v>
      </c>
      <c r="D193" s="476">
        <v>0</v>
      </c>
      <c r="E193" s="476">
        <v>0</v>
      </c>
      <c r="F193" s="476">
        <v>0</v>
      </c>
      <c r="G193" s="476">
        <f>IFERROR(1*B193,0)</f>
        <v>0</v>
      </c>
      <c r="H193" s="476">
        <v>0</v>
      </c>
      <c r="I193" s="476">
        <v>0</v>
      </c>
      <c r="J193" s="476">
        <v>0</v>
      </c>
      <c r="K193" s="476">
        <v>0</v>
      </c>
      <c r="L193" s="476">
        <v>0</v>
      </c>
      <c r="M193" s="476">
        <v>0</v>
      </c>
      <c r="N193" s="476">
        <v>0</v>
      </c>
      <c r="O193" s="476">
        <v>0</v>
      </c>
      <c r="P193" s="476">
        <v>0</v>
      </c>
      <c r="Q193" s="476">
        <v>0</v>
      </c>
      <c r="R193" s="476">
        <v>0</v>
      </c>
      <c r="S193" s="25" t="str">
        <f t="shared" si="6"/>
        <v xml:space="preserve"> </v>
      </c>
      <c r="T193" s="472"/>
    </row>
    <row r="194" spans="1:20" ht="15" customHeight="1">
      <c r="A194" s="25" t="s">
        <v>1108</v>
      </c>
      <c r="B194" s="474">
        <v>0</v>
      </c>
      <c r="C194" s="475">
        <v>3</v>
      </c>
      <c r="D194" s="476">
        <v>0</v>
      </c>
      <c r="E194" s="476">
        <v>0</v>
      </c>
      <c r="F194" s="476">
        <v>0</v>
      </c>
      <c r="G194" s="476">
        <f>IFERROR(3*B194,0)</f>
        <v>0</v>
      </c>
      <c r="H194" s="476">
        <v>0</v>
      </c>
      <c r="I194" s="476">
        <v>0</v>
      </c>
      <c r="J194" s="476">
        <v>0</v>
      </c>
      <c r="K194" s="476">
        <v>0</v>
      </c>
      <c r="L194" s="476">
        <v>0</v>
      </c>
      <c r="M194" s="476">
        <v>0</v>
      </c>
      <c r="N194" s="476">
        <v>0</v>
      </c>
      <c r="O194" s="476">
        <v>0</v>
      </c>
      <c r="P194" s="476">
        <v>0</v>
      </c>
      <c r="Q194" s="476">
        <v>0</v>
      </c>
      <c r="R194" s="476">
        <v>0</v>
      </c>
      <c r="S194" s="25" t="str">
        <f t="shared" si="6"/>
        <v xml:space="preserve"> </v>
      </c>
      <c r="T194" s="472"/>
    </row>
    <row r="195" spans="1:20" ht="15" customHeight="1">
      <c r="A195" s="25" t="s">
        <v>611</v>
      </c>
      <c r="B195" s="474">
        <v>0</v>
      </c>
      <c r="C195" s="475">
        <v>1</v>
      </c>
      <c r="D195" s="476">
        <v>0</v>
      </c>
      <c r="E195" s="476">
        <v>0</v>
      </c>
      <c r="F195" s="476">
        <v>0</v>
      </c>
      <c r="G195" s="476">
        <f>IFERROR(1*B195,0)</f>
        <v>0</v>
      </c>
      <c r="H195" s="476">
        <v>0</v>
      </c>
      <c r="I195" s="476">
        <v>0</v>
      </c>
      <c r="J195" s="476">
        <v>0</v>
      </c>
      <c r="K195" s="476">
        <v>0</v>
      </c>
      <c r="L195" s="476">
        <v>0</v>
      </c>
      <c r="M195" s="476">
        <v>0</v>
      </c>
      <c r="N195" s="476">
        <v>0</v>
      </c>
      <c r="O195" s="476">
        <v>0</v>
      </c>
      <c r="P195" s="476">
        <v>0</v>
      </c>
      <c r="Q195" s="476">
        <v>0</v>
      </c>
      <c r="R195" s="476">
        <v>0</v>
      </c>
      <c r="S195" s="25" t="str">
        <f t="shared" si="6"/>
        <v xml:space="preserve"> </v>
      </c>
      <c r="T195" s="472"/>
    </row>
    <row r="196" spans="1:20" ht="15" customHeight="1">
      <c r="A196" s="25" t="s">
        <v>613</v>
      </c>
      <c r="B196" s="474">
        <v>0</v>
      </c>
      <c r="C196" s="475">
        <v>1</v>
      </c>
      <c r="D196" s="476">
        <v>0</v>
      </c>
      <c r="E196" s="476">
        <v>0</v>
      </c>
      <c r="F196" s="476">
        <v>0</v>
      </c>
      <c r="G196" s="476">
        <f>IFERROR(1*B196,0)</f>
        <v>0</v>
      </c>
      <c r="H196" s="476">
        <v>0</v>
      </c>
      <c r="I196" s="476">
        <v>0</v>
      </c>
      <c r="J196" s="476">
        <v>0</v>
      </c>
      <c r="K196" s="476">
        <v>0</v>
      </c>
      <c r="L196" s="476">
        <v>0</v>
      </c>
      <c r="M196" s="476">
        <v>0</v>
      </c>
      <c r="N196" s="476">
        <v>0</v>
      </c>
      <c r="O196" s="476">
        <v>0</v>
      </c>
      <c r="P196" s="476">
        <v>0</v>
      </c>
      <c r="Q196" s="476">
        <v>0</v>
      </c>
      <c r="R196" s="476">
        <v>0</v>
      </c>
      <c r="S196" s="25" t="str">
        <f t="shared" ref="S196:S259" si="9">IF(B196&gt;0,"Added"," ")</f>
        <v xml:space="preserve"> </v>
      </c>
      <c r="T196" s="472"/>
    </row>
    <row r="197" spans="1:20" ht="15" customHeight="1">
      <c r="A197" s="25" t="s">
        <v>615</v>
      </c>
      <c r="B197" s="474">
        <v>0</v>
      </c>
      <c r="C197" s="475">
        <v>1</v>
      </c>
      <c r="D197" s="476">
        <v>0</v>
      </c>
      <c r="E197" s="476">
        <v>0</v>
      </c>
      <c r="F197" s="476">
        <v>0</v>
      </c>
      <c r="G197" s="476">
        <f>IFERROR(1*B197,0)</f>
        <v>0</v>
      </c>
      <c r="H197" s="476">
        <v>0</v>
      </c>
      <c r="I197" s="476">
        <v>0</v>
      </c>
      <c r="J197" s="476">
        <v>0</v>
      </c>
      <c r="K197" s="476">
        <v>0</v>
      </c>
      <c r="L197" s="476">
        <v>0</v>
      </c>
      <c r="M197" s="476">
        <v>0</v>
      </c>
      <c r="N197" s="476">
        <v>0</v>
      </c>
      <c r="O197" s="476">
        <v>0</v>
      </c>
      <c r="P197" s="476">
        <v>0</v>
      </c>
      <c r="Q197" s="476">
        <v>0</v>
      </c>
      <c r="R197" s="476">
        <v>0</v>
      </c>
      <c r="S197" s="25" t="str">
        <f t="shared" si="9"/>
        <v xml:space="preserve"> </v>
      </c>
      <c r="T197" s="472"/>
    </row>
    <row r="198" spans="1:20" ht="15" customHeight="1">
      <c r="A198" s="25" t="s">
        <v>1109</v>
      </c>
      <c r="B198" s="474">
        <v>0</v>
      </c>
      <c r="C198" s="475">
        <v>3</v>
      </c>
      <c r="D198" s="476">
        <v>0</v>
      </c>
      <c r="E198" s="476">
        <v>0</v>
      </c>
      <c r="F198" s="476">
        <v>0</v>
      </c>
      <c r="G198" s="476">
        <f>IFERROR(1*B198,0)</f>
        <v>0</v>
      </c>
      <c r="H198" s="476">
        <f>IFERROR(1*B198,0)</f>
        <v>0</v>
      </c>
      <c r="I198" s="476">
        <f>IFERROR(1*B198,0)</f>
        <v>0</v>
      </c>
      <c r="J198" s="476">
        <v>0</v>
      </c>
      <c r="K198" s="476">
        <v>0</v>
      </c>
      <c r="L198" s="476">
        <v>0</v>
      </c>
      <c r="M198" s="476">
        <v>0</v>
      </c>
      <c r="N198" s="476">
        <v>0</v>
      </c>
      <c r="O198" s="476">
        <v>0</v>
      </c>
      <c r="P198" s="476">
        <v>0</v>
      </c>
      <c r="Q198" s="476">
        <v>0</v>
      </c>
      <c r="R198" s="476">
        <v>0</v>
      </c>
      <c r="S198" s="25" t="str">
        <f t="shared" si="9"/>
        <v xml:space="preserve"> </v>
      </c>
      <c r="T198" s="472"/>
    </row>
    <row r="199" spans="1:20" ht="15" customHeight="1">
      <c r="A199" s="25" t="s">
        <v>619</v>
      </c>
      <c r="B199" s="474">
        <v>0</v>
      </c>
      <c r="C199" s="475">
        <v>1</v>
      </c>
      <c r="D199" s="476">
        <v>0</v>
      </c>
      <c r="E199" s="476">
        <v>0</v>
      </c>
      <c r="F199" s="476">
        <v>0</v>
      </c>
      <c r="G199" s="476">
        <f>IFERROR(1*B199,0)</f>
        <v>0</v>
      </c>
      <c r="H199" s="476">
        <v>0</v>
      </c>
      <c r="I199" s="476">
        <v>0</v>
      </c>
      <c r="J199" s="476">
        <v>0</v>
      </c>
      <c r="K199" s="476">
        <v>0</v>
      </c>
      <c r="L199" s="476">
        <v>0</v>
      </c>
      <c r="M199" s="476">
        <v>0</v>
      </c>
      <c r="N199" s="476">
        <v>0</v>
      </c>
      <c r="O199" s="476">
        <v>0</v>
      </c>
      <c r="P199" s="476">
        <v>0</v>
      </c>
      <c r="Q199" s="476">
        <v>0</v>
      </c>
      <c r="R199" s="476">
        <v>0</v>
      </c>
      <c r="S199" s="25" t="str">
        <f t="shared" si="9"/>
        <v xml:space="preserve"> </v>
      </c>
      <c r="T199" s="472"/>
    </row>
    <row r="200" spans="1:20" ht="15" customHeight="1">
      <c r="A200" s="25" t="s">
        <v>621</v>
      </c>
      <c r="B200" s="474">
        <v>0</v>
      </c>
      <c r="C200" s="475">
        <v>1</v>
      </c>
      <c r="D200" s="476">
        <v>0</v>
      </c>
      <c r="E200" s="476">
        <v>0</v>
      </c>
      <c r="F200" s="476">
        <v>0</v>
      </c>
      <c r="G200" s="476">
        <v>0</v>
      </c>
      <c r="H200" s="476">
        <f>IFERROR(1*B200,0)</f>
        <v>0</v>
      </c>
      <c r="I200" s="476">
        <v>0</v>
      </c>
      <c r="J200" s="476">
        <v>0</v>
      </c>
      <c r="K200" s="476">
        <v>0</v>
      </c>
      <c r="L200" s="476">
        <v>0</v>
      </c>
      <c r="M200" s="476">
        <v>0</v>
      </c>
      <c r="N200" s="476">
        <v>0</v>
      </c>
      <c r="O200" s="476">
        <v>0</v>
      </c>
      <c r="P200" s="476">
        <v>0</v>
      </c>
      <c r="Q200" s="476">
        <v>0</v>
      </c>
      <c r="R200" s="476">
        <v>0</v>
      </c>
      <c r="S200" s="25" t="str">
        <f t="shared" si="9"/>
        <v xml:space="preserve"> </v>
      </c>
      <c r="T200" s="472"/>
    </row>
    <row r="201" spans="1:20" ht="15" customHeight="1">
      <c r="A201" s="25" t="s">
        <v>623</v>
      </c>
      <c r="B201" s="474">
        <v>0</v>
      </c>
      <c r="C201" s="475">
        <v>1</v>
      </c>
      <c r="D201" s="476">
        <v>0</v>
      </c>
      <c r="E201" s="476">
        <v>0</v>
      </c>
      <c r="F201" s="476">
        <v>0</v>
      </c>
      <c r="G201" s="476">
        <v>0</v>
      </c>
      <c r="H201" s="476">
        <v>0</v>
      </c>
      <c r="I201" s="476">
        <f>IFERROR(1*B201,0)</f>
        <v>0</v>
      </c>
      <c r="J201" s="476">
        <v>0</v>
      </c>
      <c r="K201" s="476">
        <v>0</v>
      </c>
      <c r="L201" s="476">
        <v>0</v>
      </c>
      <c r="M201" s="476">
        <v>0</v>
      </c>
      <c r="N201" s="476">
        <v>0</v>
      </c>
      <c r="O201" s="476">
        <v>0</v>
      </c>
      <c r="P201" s="476">
        <v>0</v>
      </c>
      <c r="Q201" s="476">
        <v>0</v>
      </c>
      <c r="R201" s="476">
        <v>0</v>
      </c>
      <c r="S201" s="25" t="str">
        <f t="shared" si="9"/>
        <v xml:space="preserve"> </v>
      </c>
      <c r="T201" s="472"/>
    </row>
    <row r="202" spans="1:20" ht="15" customHeight="1">
      <c r="A202" s="25" t="s">
        <v>491</v>
      </c>
      <c r="B202" s="474">
        <v>0</v>
      </c>
      <c r="C202" s="475">
        <v>5</v>
      </c>
      <c r="D202" s="476">
        <v>0</v>
      </c>
      <c r="E202" s="476">
        <f>IFERROR(5*B202,0)</f>
        <v>0</v>
      </c>
      <c r="F202" s="476">
        <v>0</v>
      </c>
      <c r="G202" s="476">
        <v>0</v>
      </c>
      <c r="H202" s="476">
        <v>0</v>
      </c>
      <c r="I202" s="476">
        <v>0</v>
      </c>
      <c r="J202" s="476">
        <v>0</v>
      </c>
      <c r="K202" s="476">
        <v>0</v>
      </c>
      <c r="L202" s="476">
        <v>0</v>
      </c>
      <c r="M202" s="476">
        <v>0</v>
      </c>
      <c r="N202" s="476">
        <v>0</v>
      </c>
      <c r="O202" s="476">
        <v>0</v>
      </c>
      <c r="P202" s="476">
        <v>0</v>
      </c>
      <c r="Q202" s="476">
        <v>0</v>
      </c>
      <c r="R202" s="476">
        <v>0</v>
      </c>
      <c r="S202" s="25" t="str">
        <f t="shared" si="9"/>
        <v xml:space="preserve"> </v>
      </c>
      <c r="T202" s="472"/>
    </row>
    <row r="203" spans="1:20" ht="15" customHeight="1">
      <c r="A203" s="25" t="s">
        <v>851</v>
      </c>
      <c r="B203" s="474">
        <v>0</v>
      </c>
      <c r="C203" s="475">
        <v>10</v>
      </c>
      <c r="D203" s="476">
        <f>IFERROR(10*B203,0)</f>
        <v>0</v>
      </c>
      <c r="E203" s="476">
        <v>0</v>
      </c>
      <c r="F203" s="476">
        <v>0</v>
      </c>
      <c r="G203" s="476">
        <v>0</v>
      </c>
      <c r="H203" s="476">
        <v>0</v>
      </c>
      <c r="I203" s="476">
        <v>0</v>
      </c>
      <c r="J203" s="476">
        <v>0</v>
      </c>
      <c r="K203" s="476">
        <v>0</v>
      </c>
      <c r="L203" s="476">
        <v>0</v>
      </c>
      <c r="M203" s="476">
        <v>0</v>
      </c>
      <c r="N203" s="476">
        <v>0</v>
      </c>
      <c r="O203" s="476">
        <v>0</v>
      </c>
      <c r="P203" s="476">
        <v>0</v>
      </c>
      <c r="Q203" s="476">
        <v>0</v>
      </c>
      <c r="R203" s="476">
        <v>0</v>
      </c>
      <c r="S203" s="25" t="str">
        <f t="shared" si="9"/>
        <v xml:space="preserve"> </v>
      </c>
      <c r="T203" s="472"/>
    </row>
    <row r="204" spans="1:20" ht="15" customHeight="1">
      <c r="A204" s="25" t="s">
        <v>853</v>
      </c>
      <c r="B204" s="474">
        <v>0</v>
      </c>
      <c r="C204" s="475">
        <v>10</v>
      </c>
      <c r="D204" s="476">
        <f>IFERROR(10*B204,0)</f>
        <v>0</v>
      </c>
      <c r="E204" s="476">
        <v>0</v>
      </c>
      <c r="F204" s="476">
        <v>0</v>
      </c>
      <c r="G204" s="476">
        <v>0</v>
      </c>
      <c r="H204" s="476">
        <v>0</v>
      </c>
      <c r="I204" s="476">
        <v>0</v>
      </c>
      <c r="J204" s="476">
        <v>0</v>
      </c>
      <c r="K204" s="476">
        <v>0</v>
      </c>
      <c r="L204" s="476">
        <v>0</v>
      </c>
      <c r="M204" s="476">
        <v>0</v>
      </c>
      <c r="N204" s="476">
        <v>0</v>
      </c>
      <c r="O204" s="476">
        <v>0</v>
      </c>
      <c r="P204" s="476">
        <v>0</v>
      </c>
      <c r="Q204" s="476">
        <v>0</v>
      </c>
      <c r="R204" s="476">
        <v>0</v>
      </c>
      <c r="S204" s="25" t="str">
        <f t="shared" si="9"/>
        <v xml:space="preserve"> </v>
      </c>
      <c r="T204" s="472"/>
    </row>
    <row r="205" spans="1:20" ht="15" customHeight="1">
      <c r="A205" s="25" t="s">
        <v>855</v>
      </c>
      <c r="B205" s="474">
        <v>0</v>
      </c>
      <c r="C205" s="475">
        <v>10</v>
      </c>
      <c r="D205" s="476">
        <f>IFERROR(10*B205,0)</f>
        <v>0</v>
      </c>
      <c r="E205" s="476">
        <v>0</v>
      </c>
      <c r="F205" s="476">
        <v>0</v>
      </c>
      <c r="G205" s="476">
        <v>0</v>
      </c>
      <c r="H205" s="476">
        <v>0</v>
      </c>
      <c r="I205" s="476">
        <v>0</v>
      </c>
      <c r="J205" s="476">
        <v>0</v>
      </c>
      <c r="K205" s="476">
        <v>0</v>
      </c>
      <c r="L205" s="476">
        <v>0</v>
      </c>
      <c r="M205" s="476">
        <v>0</v>
      </c>
      <c r="N205" s="476">
        <v>0</v>
      </c>
      <c r="O205" s="476">
        <v>0</v>
      </c>
      <c r="P205" s="476">
        <v>0</v>
      </c>
      <c r="Q205" s="476">
        <v>0</v>
      </c>
      <c r="R205" s="476">
        <v>0</v>
      </c>
      <c r="S205" s="25" t="str">
        <f t="shared" si="9"/>
        <v xml:space="preserve"> </v>
      </c>
      <c r="T205" s="472"/>
    </row>
    <row r="206" spans="1:20" ht="15" customHeight="1">
      <c r="A206" s="25" t="s">
        <v>663</v>
      </c>
      <c r="B206" s="474">
        <v>0</v>
      </c>
      <c r="C206" s="475">
        <v>4</v>
      </c>
      <c r="D206" s="476">
        <f>IFERROR(4*B206,0)</f>
        <v>0</v>
      </c>
      <c r="E206" s="476">
        <v>0</v>
      </c>
      <c r="F206" s="476">
        <v>0</v>
      </c>
      <c r="G206" s="476">
        <v>0</v>
      </c>
      <c r="H206" s="476">
        <v>0</v>
      </c>
      <c r="I206" s="476">
        <v>0</v>
      </c>
      <c r="J206" s="476">
        <v>0</v>
      </c>
      <c r="K206" s="476">
        <v>0</v>
      </c>
      <c r="L206" s="476">
        <v>0</v>
      </c>
      <c r="M206" s="476">
        <v>0</v>
      </c>
      <c r="N206" s="476">
        <v>0</v>
      </c>
      <c r="O206" s="476">
        <v>0</v>
      </c>
      <c r="P206" s="476">
        <v>0</v>
      </c>
      <c r="Q206" s="476">
        <v>0</v>
      </c>
      <c r="R206" s="476">
        <v>0</v>
      </c>
      <c r="S206" s="25" t="str">
        <f t="shared" si="9"/>
        <v xml:space="preserve"> </v>
      </c>
      <c r="T206" s="472"/>
    </row>
    <row r="207" spans="1:20" ht="15" customHeight="1">
      <c r="A207" s="25" t="s">
        <v>857</v>
      </c>
      <c r="B207" s="474">
        <v>0</v>
      </c>
      <c r="C207" s="475">
        <v>10</v>
      </c>
      <c r="D207" s="476">
        <f>IFERROR(10*B207,0)</f>
        <v>0</v>
      </c>
      <c r="E207" s="476">
        <v>0</v>
      </c>
      <c r="F207" s="476">
        <v>0</v>
      </c>
      <c r="G207" s="476">
        <v>0</v>
      </c>
      <c r="H207" s="476">
        <v>0</v>
      </c>
      <c r="I207" s="476">
        <v>0</v>
      </c>
      <c r="J207" s="476">
        <v>0</v>
      </c>
      <c r="K207" s="476">
        <v>0</v>
      </c>
      <c r="L207" s="476">
        <v>0</v>
      </c>
      <c r="M207" s="476">
        <v>0</v>
      </c>
      <c r="N207" s="476">
        <v>0</v>
      </c>
      <c r="O207" s="476">
        <v>0</v>
      </c>
      <c r="P207" s="476">
        <v>0</v>
      </c>
      <c r="Q207" s="476">
        <v>0</v>
      </c>
      <c r="R207" s="476">
        <v>0</v>
      </c>
      <c r="S207" s="25" t="str">
        <f t="shared" si="9"/>
        <v xml:space="preserve"> </v>
      </c>
      <c r="T207" s="472"/>
    </row>
    <row r="208" spans="1:20" ht="15" customHeight="1">
      <c r="A208" s="25" t="s">
        <v>665</v>
      </c>
      <c r="B208" s="474">
        <v>0</v>
      </c>
      <c r="C208" s="475">
        <v>4</v>
      </c>
      <c r="D208" s="476">
        <f>IFERROR(4*B208,0)</f>
        <v>0</v>
      </c>
      <c r="E208" s="476">
        <v>0</v>
      </c>
      <c r="F208" s="476">
        <v>0</v>
      </c>
      <c r="G208" s="476">
        <v>0</v>
      </c>
      <c r="H208" s="476">
        <v>0</v>
      </c>
      <c r="I208" s="476">
        <v>0</v>
      </c>
      <c r="J208" s="476">
        <v>0</v>
      </c>
      <c r="K208" s="476">
        <v>0</v>
      </c>
      <c r="L208" s="476">
        <v>0</v>
      </c>
      <c r="M208" s="476">
        <v>0</v>
      </c>
      <c r="N208" s="476">
        <v>0</v>
      </c>
      <c r="O208" s="476">
        <v>0</v>
      </c>
      <c r="P208" s="476">
        <v>0</v>
      </c>
      <c r="Q208" s="476">
        <v>0</v>
      </c>
      <c r="R208" s="476">
        <v>0</v>
      </c>
      <c r="S208" s="25" t="str">
        <f t="shared" si="9"/>
        <v xml:space="preserve"> </v>
      </c>
      <c r="T208" s="472"/>
    </row>
    <row r="209" spans="1:20" ht="15" customHeight="1">
      <c r="A209" s="25" t="s">
        <v>723</v>
      </c>
      <c r="B209" s="474">
        <v>0</v>
      </c>
      <c r="C209" s="475">
        <v>4</v>
      </c>
      <c r="D209" s="476">
        <f>IFERROR(4*B209,0)</f>
        <v>0</v>
      </c>
      <c r="E209" s="476">
        <v>0</v>
      </c>
      <c r="F209" s="476">
        <v>0</v>
      </c>
      <c r="G209" s="476">
        <v>0</v>
      </c>
      <c r="H209" s="476">
        <v>0</v>
      </c>
      <c r="I209" s="476">
        <v>0</v>
      </c>
      <c r="J209" s="476">
        <v>0</v>
      </c>
      <c r="K209" s="476">
        <v>0</v>
      </c>
      <c r="L209" s="476">
        <v>0</v>
      </c>
      <c r="M209" s="476">
        <v>0</v>
      </c>
      <c r="N209" s="476">
        <v>0</v>
      </c>
      <c r="O209" s="476">
        <v>0</v>
      </c>
      <c r="P209" s="476">
        <v>0</v>
      </c>
      <c r="Q209" s="476">
        <v>0</v>
      </c>
      <c r="R209" s="476">
        <v>0</v>
      </c>
      <c r="S209" s="25" t="str">
        <f t="shared" si="9"/>
        <v xml:space="preserve"> </v>
      </c>
      <c r="T209" s="472"/>
    </row>
    <row r="210" spans="1:20" ht="15" customHeight="1">
      <c r="A210" s="25" t="s">
        <v>667</v>
      </c>
      <c r="B210" s="474">
        <v>0</v>
      </c>
      <c r="C210" s="475">
        <v>6</v>
      </c>
      <c r="D210" s="476">
        <v>0</v>
      </c>
      <c r="E210" s="476">
        <f>IFERROR(6*B210,0)</f>
        <v>0</v>
      </c>
      <c r="F210" s="476">
        <v>0</v>
      </c>
      <c r="G210" s="476">
        <v>0</v>
      </c>
      <c r="H210" s="476">
        <v>0</v>
      </c>
      <c r="I210" s="476">
        <v>0</v>
      </c>
      <c r="J210" s="476">
        <v>0</v>
      </c>
      <c r="K210" s="476">
        <v>0</v>
      </c>
      <c r="L210" s="476">
        <v>0</v>
      </c>
      <c r="M210" s="476">
        <v>0</v>
      </c>
      <c r="N210" s="476">
        <v>0</v>
      </c>
      <c r="O210" s="476">
        <v>0</v>
      </c>
      <c r="P210" s="476">
        <v>0</v>
      </c>
      <c r="Q210" s="476">
        <v>0</v>
      </c>
      <c r="R210" s="476">
        <v>0</v>
      </c>
      <c r="S210" s="25" t="str">
        <f t="shared" si="9"/>
        <v xml:space="preserve"> </v>
      </c>
      <c r="T210" s="472"/>
    </row>
    <row r="211" spans="1:20" ht="15" customHeight="1">
      <c r="A211" s="25" t="s">
        <v>563</v>
      </c>
      <c r="B211" s="474">
        <v>0</v>
      </c>
      <c r="C211" s="475">
        <v>10</v>
      </c>
      <c r="D211" s="476">
        <f>IFERROR(10*B211,0)</f>
        <v>0</v>
      </c>
      <c r="E211" s="476">
        <v>0</v>
      </c>
      <c r="F211" s="476">
        <v>0</v>
      </c>
      <c r="G211" s="476">
        <v>0</v>
      </c>
      <c r="H211" s="476">
        <v>0</v>
      </c>
      <c r="I211" s="476">
        <v>0</v>
      </c>
      <c r="J211" s="476">
        <v>0</v>
      </c>
      <c r="K211" s="476">
        <v>0</v>
      </c>
      <c r="L211" s="476">
        <v>0</v>
      </c>
      <c r="M211" s="476">
        <v>0</v>
      </c>
      <c r="N211" s="476">
        <v>0</v>
      </c>
      <c r="O211" s="476">
        <v>0</v>
      </c>
      <c r="P211" s="476">
        <v>0</v>
      </c>
      <c r="Q211" s="476">
        <v>0</v>
      </c>
      <c r="R211" s="476">
        <v>0</v>
      </c>
      <c r="S211" s="25" t="str">
        <f t="shared" si="9"/>
        <v xml:space="preserve"> </v>
      </c>
      <c r="T211" s="472"/>
    </row>
    <row r="212" spans="1:20" ht="15" customHeight="1">
      <c r="A212" s="25" t="s">
        <v>579</v>
      </c>
      <c r="B212" s="474">
        <v>0</v>
      </c>
      <c r="C212" s="475">
        <v>10</v>
      </c>
      <c r="D212" s="476">
        <f>IFERROR(10*B212,0)</f>
        <v>0</v>
      </c>
      <c r="E212" s="476">
        <v>0</v>
      </c>
      <c r="F212" s="476">
        <v>0</v>
      </c>
      <c r="G212" s="476">
        <v>0</v>
      </c>
      <c r="H212" s="476">
        <v>0</v>
      </c>
      <c r="I212" s="476">
        <v>0</v>
      </c>
      <c r="J212" s="476">
        <v>0</v>
      </c>
      <c r="K212" s="476">
        <v>0</v>
      </c>
      <c r="L212" s="476">
        <v>0</v>
      </c>
      <c r="M212" s="476">
        <v>0</v>
      </c>
      <c r="N212" s="476">
        <v>0</v>
      </c>
      <c r="O212" s="476">
        <v>0</v>
      </c>
      <c r="P212" s="476">
        <v>0</v>
      </c>
      <c r="Q212" s="476">
        <v>0</v>
      </c>
      <c r="R212" s="476">
        <v>0</v>
      </c>
      <c r="S212" s="25" t="str">
        <f t="shared" si="9"/>
        <v xml:space="preserve"> </v>
      </c>
      <c r="T212" s="472"/>
    </row>
    <row r="213" spans="1:20" ht="15" customHeight="1">
      <c r="A213" s="25" t="s">
        <v>707</v>
      </c>
      <c r="B213" s="474">
        <v>0</v>
      </c>
      <c r="C213" s="475">
        <v>20</v>
      </c>
      <c r="D213" s="476">
        <f>IFERROR(20*B213,0)</f>
        <v>0</v>
      </c>
      <c r="E213" s="476">
        <v>0</v>
      </c>
      <c r="F213" s="476">
        <v>0</v>
      </c>
      <c r="G213" s="476">
        <v>0</v>
      </c>
      <c r="H213" s="476">
        <v>0</v>
      </c>
      <c r="I213" s="476">
        <v>0</v>
      </c>
      <c r="J213" s="476">
        <v>0</v>
      </c>
      <c r="K213" s="476">
        <v>0</v>
      </c>
      <c r="L213" s="476">
        <v>0</v>
      </c>
      <c r="M213" s="476">
        <v>0</v>
      </c>
      <c r="N213" s="476">
        <v>0</v>
      </c>
      <c r="O213" s="476">
        <v>0</v>
      </c>
      <c r="P213" s="476">
        <v>0</v>
      </c>
      <c r="Q213" s="476">
        <v>0</v>
      </c>
      <c r="R213" s="476">
        <v>0</v>
      </c>
      <c r="S213" s="25" t="str">
        <f t="shared" si="9"/>
        <v xml:space="preserve"> </v>
      </c>
      <c r="T213" s="472"/>
    </row>
    <row r="214" spans="1:20" ht="15" customHeight="1">
      <c r="A214" s="25" t="s">
        <v>709</v>
      </c>
      <c r="B214" s="474">
        <v>0</v>
      </c>
      <c r="C214" s="475">
        <v>10</v>
      </c>
      <c r="D214" s="476">
        <f>IFERROR(10*B214,0)</f>
        <v>0</v>
      </c>
      <c r="E214" s="476">
        <v>0</v>
      </c>
      <c r="F214" s="476">
        <v>0</v>
      </c>
      <c r="G214" s="476">
        <v>0</v>
      </c>
      <c r="H214" s="476">
        <v>0</v>
      </c>
      <c r="I214" s="476">
        <v>0</v>
      </c>
      <c r="J214" s="476">
        <v>0</v>
      </c>
      <c r="K214" s="476">
        <v>0</v>
      </c>
      <c r="L214" s="476">
        <v>0</v>
      </c>
      <c r="M214" s="476">
        <v>0</v>
      </c>
      <c r="N214" s="476">
        <v>0</v>
      </c>
      <c r="O214" s="476">
        <v>0</v>
      </c>
      <c r="P214" s="476">
        <v>0</v>
      </c>
      <c r="Q214" s="476">
        <v>0</v>
      </c>
      <c r="R214" s="476">
        <v>0</v>
      </c>
      <c r="S214" s="25" t="str">
        <f t="shared" si="9"/>
        <v xml:space="preserve"> </v>
      </c>
      <c r="T214" s="472"/>
    </row>
    <row r="215" spans="1:20" ht="15" customHeight="1">
      <c r="A215" s="25" t="s">
        <v>711</v>
      </c>
      <c r="B215" s="474">
        <v>0</v>
      </c>
      <c r="C215" s="475">
        <v>10</v>
      </c>
      <c r="D215" s="476">
        <f>IFERROR(10*B215,0)</f>
        <v>0</v>
      </c>
      <c r="E215" s="476">
        <v>0</v>
      </c>
      <c r="F215" s="476">
        <v>0</v>
      </c>
      <c r="G215" s="476">
        <v>0</v>
      </c>
      <c r="H215" s="476">
        <v>0</v>
      </c>
      <c r="I215" s="476">
        <v>0</v>
      </c>
      <c r="J215" s="476">
        <v>0</v>
      </c>
      <c r="K215" s="476">
        <v>0</v>
      </c>
      <c r="L215" s="476">
        <v>0</v>
      </c>
      <c r="M215" s="476">
        <v>0</v>
      </c>
      <c r="N215" s="476">
        <v>0</v>
      </c>
      <c r="O215" s="476">
        <v>0</v>
      </c>
      <c r="P215" s="476">
        <v>0</v>
      </c>
      <c r="Q215" s="476">
        <v>0</v>
      </c>
      <c r="R215" s="476">
        <v>0</v>
      </c>
      <c r="S215" s="25" t="str">
        <f t="shared" si="9"/>
        <v xml:space="preserve"> </v>
      </c>
      <c r="T215" s="472"/>
    </row>
    <row r="216" spans="1:20" ht="15" customHeight="1">
      <c r="A216" s="25" t="s">
        <v>771</v>
      </c>
      <c r="B216" s="474">
        <v>0</v>
      </c>
      <c r="C216" s="475">
        <v>3</v>
      </c>
      <c r="D216" s="476">
        <v>0</v>
      </c>
      <c r="E216" s="476">
        <v>0</v>
      </c>
      <c r="F216" s="476">
        <v>0</v>
      </c>
      <c r="G216" s="476">
        <v>0</v>
      </c>
      <c r="H216" s="476">
        <v>0</v>
      </c>
      <c r="I216" s="476">
        <v>0</v>
      </c>
      <c r="J216" s="476">
        <v>0</v>
      </c>
      <c r="K216" s="476">
        <f>IFERROR(2*B216,0)</f>
        <v>0</v>
      </c>
      <c r="L216" s="476">
        <f>IFERROR(1*B216,0)</f>
        <v>0</v>
      </c>
      <c r="M216" s="476">
        <v>0</v>
      </c>
      <c r="N216" s="476">
        <v>0</v>
      </c>
      <c r="O216" s="476">
        <v>0</v>
      </c>
      <c r="P216" s="476">
        <v>0</v>
      </c>
      <c r="Q216" s="476">
        <v>0</v>
      </c>
      <c r="R216" s="476">
        <v>0</v>
      </c>
      <c r="S216" s="25" t="str">
        <f t="shared" si="9"/>
        <v xml:space="preserve"> </v>
      </c>
      <c r="T216" s="472"/>
    </row>
    <row r="217" spans="1:20" ht="15" customHeight="1">
      <c r="A217" s="25" t="s">
        <v>773</v>
      </c>
      <c r="B217" s="474">
        <v>0</v>
      </c>
      <c r="C217" s="475">
        <v>1</v>
      </c>
      <c r="D217" s="476">
        <v>0</v>
      </c>
      <c r="E217" s="476">
        <v>0</v>
      </c>
      <c r="F217" s="476">
        <v>0</v>
      </c>
      <c r="G217" s="476">
        <v>0</v>
      </c>
      <c r="H217" s="476">
        <v>0</v>
      </c>
      <c r="I217" s="476">
        <v>0</v>
      </c>
      <c r="J217" s="476">
        <v>0</v>
      </c>
      <c r="K217" s="476">
        <f>IFERROR(1*B217,0)</f>
        <v>0</v>
      </c>
      <c r="L217" s="476">
        <v>0</v>
      </c>
      <c r="M217" s="476">
        <v>0</v>
      </c>
      <c r="N217" s="476">
        <v>0</v>
      </c>
      <c r="O217" s="476">
        <v>0</v>
      </c>
      <c r="P217" s="476">
        <v>0</v>
      </c>
      <c r="Q217" s="476">
        <v>0</v>
      </c>
      <c r="R217" s="476">
        <v>0</v>
      </c>
      <c r="S217" s="25" t="str">
        <f t="shared" si="9"/>
        <v xml:space="preserve"> </v>
      </c>
      <c r="T217" s="472"/>
    </row>
    <row r="218" spans="1:20" ht="15" customHeight="1">
      <c r="A218" s="25" t="s">
        <v>775</v>
      </c>
      <c r="B218" s="474">
        <v>0</v>
      </c>
      <c r="C218" s="475">
        <v>1</v>
      </c>
      <c r="D218" s="476">
        <v>0</v>
      </c>
      <c r="E218" s="476">
        <v>0</v>
      </c>
      <c r="F218" s="476">
        <v>0</v>
      </c>
      <c r="G218" s="476">
        <v>0</v>
      </c>
      <c r="H218" s="476">
        <v>0</v>
      </c>
      <c r="I218" s="476">
        <v>0</v>
      </c>
      <c r="J218" s="476">
        <v>0</v>
      </c>
      <c r="K218" s="476">
        <f>IFERROR(1*B218,0)</f>
        <v>0</v>
      </c>
      <c r="L218" s="476">
        <v>0</v>
      </c>
      <c r="M218" s="476">
        <v>0</v>
      </c>
      <c r="N218" s="476">
        <v>0</v>
      </c>
      <c r="O218" s="476">
        <v>0</v>
      </c>
      <c r="P218" s="476">
        <v>0</v>
      </c>
      <c r="Q218" s="476">
        <v>0</v>
      </c>
      <c r="R218" s="476">
        <v>0</v>
      </c>
      <c r="S218" s="25" t="str">
        <f t="shared" si="9"/>
        <v xml:space="preserve"> </v>
      </c>
      <c r="T218" s="472"/>
    </row>
    <row r="219" spans="1:20" ht="15" customHeight="1">
      <c r="A219" s="25" t="s">
        <v>777</v>
      </c>
      <c r="B219" s="474">
        <v>0</v>
      </c>
      <c r="C219" s="475">
        <v>1</v>
      </c>
      <c r="D219" s="476">
        <v>0</v>
      </c>
      <c r="E219" s="476">
        <v>0</v>
      </c>
      <c r="F219" s="476">
        <v>0</v>
      </c>
      <c r="G219" s="476">
        <v>0</v>
      </c>
      <c r="H219" s="476">
        <v>0</v>
      </c>
      <c r="I219" s="476">
        <v>0</v>
      </c>
      <c r="J219" s="476">
        <v>0</v>
      </c>
      <c r="K219" s="476">
        <v>0</v>
      </c>
      <c r="L219" s="476">
        <f>IFERROR(1*B219,0)</f>
        <v>0</v>
      </c>
      <c r="M219" s="476">
        <v>0</v>
      </c>
      <c r="N219" s="476">
        <v>0</v>
      </c>
      <c r="O219" s="476">
        <v>0</v>
      </c>
      <c r="P219" s="476">
        <v>0</v>
      </c>
      <c r="Q219" s="476">
        <v>0</v>
      </c>
      <c r="R219" s="476">
        <v>0</v>
      </c>
      <c r="S219" s="25" t="str">
        <f t="shared" si="9"/>
        <v xml:space="preserve"> </v>
      </c>
      <c r="T219" s="472"/>
    </row>
    <row r="220" spans="1:20" ht="15" customHeight="1">
      <c r="A220" s="25" t="s">
        <v>699</v>
      </c>
      <c r="B220" s="474">
        <v>0</v>
      </c>
      <c r="C220" s="475">
        <v>10</v>
      </c>
      <c r="D220" s="476">
        <f>IFERROR(10*B220,0)</f>
        <v>0</v>
      </c>
      <c r="E220" s="476">
        <v>0</v>
      </c>
      <c r="F220" s="476">
        <v>0</v>
      </c>
      <c r="G220" s="476">
        <v>0</v>
      </c>
      <c r="H220" s="476">
        <v>0</v>
      </c>
      <c r="I220" s="476">
        <v>0</v>
      </c>
      <c r="J220" s="476">
        <v>0</v>
      </c>
      <c r="K220" s="476">
        <v>0</v>
      </c>
      <c r="L220" s="476">
        <v>0</v>
      </c>
      <c r="M220" s="476">
        <v>0</v>
      </c>
      <c r="N220" s="476">
        <v>0</v>
      </c>
      <c r="O220" s="476">
        <v>0</v>
      </c>
      <c r="P220" s="476">
        <v>0</v>
      </c>
      <c r="Q220" s="476">
        <v>0</v>
      </c>
      <c r="R220" s="476">
        <v>0</v>
      </c>
      <c r="S220" s="25" t="str">
        <f t="shared" si="9"/>
        <v xml:space="preserve"> </v>
      </c>
      <c r="T220" s="472"/>
    </row>
    <row r="221" spans="1:20" ht="15" customHeight="1">
      <c r="A221" s="25" t="s">
        <v>669</v>
      </c>
      <c r="B221" s="474">
        <v>0</v>
      </c>
      <c r="C221" s="475">
        <v>10</v>
      </c>
      <c r="D221" s="476">
        <f>IFERROR(10*B221,0)</f>
        <v>0</v>
      </c>
      <c r="E221" s="476">
        <v>0</v>
      </c>
      <c r="F221" s="476">
        <v>0</v>
      </c>
      <c r="G221" s="476">
        <v>0</v>
      </c>
      <c r="H221" s="476">
        <v>0</v>
      </c>
      <c r="I221" s="476">
        <v>0</v>
      </c>
      <c r="J221" s="476">
        <v>0</v>
      </c>
      <c r="K221" s="476">
        <v>0</v>
      </c>
      <c r="L221" s="476">
        <v>0</v>
      </c>
      <c r="M221" s="476">
        <v>0</v>
      </c>
      <c r="N221" s="476">
        <v>0</v>
      </c>
      <c r="O221" s="476">
        <v>0</v>
      </c>
      <c r="P221" s="476">
        <v>0</v>
      </c>
      <c r="Q221" s="476">
        <v>0</v>
      </c>
      <c r="R221" s="476">
        <v>0</v>
      </c>
      <c r="S221" s="25" t="str">
        <f t="shared" si="9"/>
        <v xml:space="preserve"> </v>
      </c>
      <c r="T221" s="472"/>
    </row>
    <row r="222" spans="1:20" ht="15" customHeight="1">
      <c r="A222" s="25" t="s">
        <v>719</v>
      </c>
      <c r="B222" s="474">
        <v>0</v>
      </c>
      <c r="C222" s="475">
        <v>20</v>
      </c>
      <c r="D222" s="476">
        <f>IFERROR(20*B222,0)</f>
        <v>0</v>
      </c>
      <c r="E222" s="476">
        <v>0</v>
      </c>
      <c r="F222" s="476">
        <v>0</v>
      </c>
      <c r="G222" s="476">
        <v>0</v>
      </c>
      <c r="H222" s="476">
        <v>0</v>
      </c>
      <c r="I222" s="476">
        <v>0</v>
      </c>
      <c r="J222" s="476">
        <v>0</v>
      </c>
      <c r="K222" s="476">
        <v>0</v>
      </c>
      <c r="L222" s="476">
        <v>0</v>
      </c>
      <c r="M222" s="476">
        <v>0</v>
      </c>
      <c r="N222" s="476">
        <v>0</v>
      </c>
      <c r="O222" s="476">
        <v>0</v>
      </c>
      <c r="P222" s="476">
        <v>0</v>
      </c>
      <c r="Q222" s="476">
        <v>0</v>
      </c>
      <c r="R222" s="476">
        <v>0</v>
      </c>
      <c r="S222" s="25" t="str">
        <f t="shared" si="9"/>
        <v xml:space="preserve"> </v>
      </c>
      <c r="T222" s="472"/>
    </row>
    <row r="223" spans="1:20" ht="15" customHeight="1">
      <c r="A223" s="25" t="s">
        <v>721</v>
      </c>
      <c r="B223" s="474">
        <v>0</v>
      </c>
      <c r="C223" s="475">
        <v>20</v>
      </c>
      <c r="D223" s="476">
        <f>IFERROR(20*B223,0)</f>
        <v>0</v>
      </c>
      <c r="E223" s="476">
        <v>0</v>
      </c>
      <c r="F223" s="476">
        <v>0</v>
      </c>
      <c r="G223" s="476">
        <v>0</v>
      </c>
      <c r="H223" s="476">
        <v>0</v>
      </c>
      <c r="I223" s="476">
        <v>0</v>
      </c>
      <c r="J223" s="476">
        <v>0</v>
      </c>
      <c r="K223" s="476">
        <v>0</v>
      </c>
      <c r="L223" s="476">
        <v>0</v>
      </c>
      <c r="M223" s="476">
        <v>0</v>
      </c>
      <c r="N223" s="476">
        <v>0</v>
      </c>
      <c r="O223" s="476">
        <v>0</v>
      </c>
      <c r="P223" s="476">
        <v>0</v>
      </c>
      <c r="Q223" s="476">
        <v>0</v>
      </c>
      <c r="R223" s="476">
        <v>0</v>
      </c>
      <c r="S223" s="25" t="str">
        <f t="shared" si="9"/>
        <v xml:space="preserve"> </v>
      </c>
      <c r="T223" s="472"/>
    </row>
    <row r="224" spans="1:20" ht="15" customHeight="1">
      <c r="A224" s="25" t="s">
        <v>725</v>
      </c>
      <c r="B224" s="474">
        <v>0</v>
      </c>
      <c r="C224" s="475">
        <v>10</v>
      </c>
      <c r="D224" s="476">
        <v>0</v>
      </c>
      <c r="E224" s="476">
        <v>0</v>
      </c>
      <c r="F224" s="476">
        <v>0</v>
      </c>
      <c r="G224" s="476">
        <v>0</v>
      </c>
      <c r="H224" s="476">
        <v>0</v>
      </c>
      <c r="I224" s="476">
        <v>0</v>
      </c>
      <c r="J224" s="476">
        <v>0</v>
      </c>
      <c r="K224" s="476">
        <v>0</v>
      </c>
      <c r="L224" s="476">
        <v>0</v>
      </c>
      <c r="M224" s="476">
        <v>0</v>
      </c>
      <c r="N224" s="476">
        <v>0</v>
      </c>
      <c r="O224" s="476">
        <v>0</v>
      </c>
      <c r="P224" s="476">
        <f>IFERROR(20*B224,0)</f>
        <v>0</v>
      </c>
      <c r="Q224" s="476">
        <v>0</v>
      </c>
      <c r="R224" s="476">
        <v>0</v>
      </c>
      <c r="S224" s="25" t="str">
        <f t="shared" si="9"/>
        <v xml:space="preserve"> </v>
      </c>
      <c r="T224" s="472"/>
    </row>
    <row r="225" spans="1:20" ht="15" customHeight="1">
      <c r="A225" s="25" t="s">
        <v>191</v>
      </c>
      <c r="B225" s="474">
        <v>0</v>
      </c>
      <c r="C225" s="475">
        <v>4</v>
      </c>
      <c r="D225" s="476">
        <v>0</v>
      </c>
      <c r="E225" s="476">
        <v>0</v>
      </c>
      <c r="F225" s="476">
        <v>0</v>
      </c>
      <c r="G225" s="476">
        <v>0</v>
      </c>
      <c r="H225" s="476">
        <v>0</v>
      </c>
      <c r="I225" s="476">
        <f>IFERROR(1*B225,0)</f>
        <v>0</v>
      </c>
      <c r="J225" s="476">
        <f>IFERROR(1*B225,0)</f>
        <v>0</v>
      </c>
      <c r="K225" s="476">
        <v>0</v>
      </c>
      <c r="L225" s="476">
        <f>IFERROR(2*B225,0)</f>
        <v>0</v>
      </c>
      <c r="M225" s="476">
        <v>0</v>
      </c>
      <c r="N225" s="476">
        <v>0</v>
      </c>
      <c r="O225" s="476">
        <v>0</v>
      </c>
      <c r="P225" s="476">
        <v>0</v>
      </c>
      <c r="Q225" s="476">
        <v>0</v>
      </c>
      <c r="R225" s="476">
        <v>0</v>
      </c>
      <c r="S225" s="25" t="str">
        <f t="shared" si="9"/>
        <v xml:space="preserve"> </v>
      </c>
      <c r="T225" s="472"/>
    </row>
    <row r="226" spans="1:20" ht="15" customHeight="1">
      <c r="A226" s="25" t="s">
        <v>195</v>
      </c>
      <c r="B226" s="474">
        <v>0</v>
      </c>
      <c r="C226" s="475">
        <v>4</v>
      </c>
      <c r="D226" s="476">
        <v>0</v>
      </c>
      <c r="E226" s="476">
        <v>0</v>
      </c>
      <c r="F226" s="476">
        <v>0</v>
      </c>
      <c r="G226" s="476">
        <v>0</v>
      </c>
      <c r="H226" s="476">
        <f>IFERROR(1*B226,0)</f>
        <v>0</v>
      </c>
      <c r="I226" s="476">
        <v>0</v>
      </c>
      <c r="J226" s="476">
        <v>0</v>
      </c>
      <c r="K226" s="476">
        <v>0</v>
      </c>
      <c r="L226" s="476">
        <f>IFERROR(3*B226,0)</f>
        <v>0</v>
      </c>
      <c r="M226" s="476">
        <v>0</v>
      </c>
      <c r="N226" s="476">
        <v>0</v>
      </c>
      <c r="O226" s="476">
        <v>0</v>
      </c>
      <c r="P226" s="476">
        <v>0</v>
      </c>
      <c r="Q226" s="476">
        <v>0</v>
      </c>
      <c r="R226" s="476">
        <v>0</v>
      </c>
      <c r="S226" s="25" t="str">
        <f t="shared" si="9"/>
        <v xml:space="preserve"> </v>
      </c>
      <c r="T226" s="472"/>
    </row>
    <row r="227" spans="1:20" ht="15" customHeight="1">
      <c r="A227" s="25" t="s">
        <v>283</v>
      </c>
      <c r="B227" s="474">
        <v>0</v>
      </c>
      <c r="C227" s="475">
        <v>10</v>
      </c>
      <c r="D227" s="476">
        <v>0</v>
      </c>
      <c r="E227" s="476">
        <v>0</v>
      </c>
      <c r="F227" s="476">
        <v>0</v>
      </c>
      <c r="G227" s="476">
        <v>0</v>
      </c>
      <c r="H227" s="476">
        <v>0</v>
      </c>
      <c r="I227" s="476">
        <v>0</v>
      </c>
      <c r="J227" s="476">
        <v>0</v>
      </c>
      <c r="K227" s="476">
        <v>0</v>
      </c>
      <c r="L227" s="476">
        <v>0</v>
      </c>
      <c r="M227" s="476">
        <v>0</v>
      </c>
      <c r="N227" s="476">
        <v>0</v>
      </c>
      <c r="O227" s="476">
        <v>0</v>
      </c>
      <c r="P227" s="476">
        <f>IFERROR(24*B227,0)</f>
        <v>0</v>
      </c>
      <c r="Q227" s="476">
        <v>0</v>
      </c>
      <c r="R227" s="476">
        <v>0</v>
      </c>
      <c r="S227" s="25" t="str">
        <f t="shared" si="9"/>
        <v xml:space="preserve"> </v>
      </c>
      <c r="T227" s="472"/>
    </row>
    <row r="228" spans="1:20" ht="15" customHeight="1">
      <c r="A228" s="25" t="s">
        <v>285</v>
      </c>
      <c r="B228" s="474">
        <v>0</v>
      </c>
      <c r="C228" s="475">
        <v>5</v>
      </c>
      <c r="D228" s="476">
        <v>0</v>
      </c>
      <c r="E228" s="476">
        <v>0</v>
      </c>
      <c r="F228" s="476">
        <v>0</v>
      </c>
      <c r="G228" s="476">
        <v>0</v>
      </c>
      <c r="H228" s="476">
        <v>0</v>
      </c>
      <c r="I228" s="476">
        <v>0</v>
      </c>
      <c r="J228" s="476">
        <v>0</v>
      </c>
      <c r="K228" s="476">
        <v>0</v>
      </c>
      <c r="L228" s="476">
        <v>0</v>
      </c>
      <c r="M228" s="476">
        <v>0</v>
      </c>
      <c r="N228" s="476">
        <v>0</v>
      </c>
      <c r="O228" s="476">
        <v>0</v>
      </c>
      <c r="P228" s="476">
        <f>IFERROR(15*B228,0)</f>
        <v>0</v>
      </c>
      <c r="Q228" s="476">
        <v>0</v>
      </c>
      <c r="R228" s="476">
        <v>0</v>
      </c>
      <c r="S228" s="25" t="str">
        <f t="shared" si="9"/>
        <v xml:space="preserve"> </v>
      </c>
      <c r="T228" s="472"/>
    </row>
    <row r="229" spans="1:20" ht="15" customHeight="1">
      <c r="A229" s="25" t="s">
        <v>287</v>
      </c>
      <c r="B229" s="474">
        <v>0</v>
      </c>
      <c r="C229" s="475">
        <v>11</v>
      </c>
      <c r="D229" s="476">
        <v>0</v>
      </c>
      <c r="E229" s="476">
        <v>0</v>
      </c>
      <c r="F229" s="476">
        <v>0</v>
      </c>
      <c r="G229" s="476">
        <v>0</v>
      </c>
      <c r="H229" s="476">
        <v>0</v>
      </c>
      <c r="I229" s="476">
        <v>0</v>
      </c>
      <c r="J229" s="476">
        <v>0</v>
      </c>
      <c r="K229" s="476">
        <v>0</v>
      </c>
      <c r="L229" s="476">
        <v>0</v>
      </c>
      <c r="M229" s="476">
        <v>0</v>
      </c>
      <c r="N229" s="476">
        <v>0</v>
      </c>
      <c r="O229" s="476">
        <v>0</v>
      </c>
      <c r="P229" s="476">
        <f>IFERROR(32*B229,0)</f>
        <v>0</v>
      </c>
      <c r="Q229" s="476">
        <v>0</v>
      </c>
      <c r="R229" s="476">
        <v>0</v>
      </c>
      <c r="S229" s="25" t="str">
        <f t="shared" si="9"/>
        <v xml:space="preserve"> </v>
      </c>
      <c r="T229" s="472"/>
    </row>
    <row r="230" spans="1:20" ht="15" customHeight="1">
      <c r="A230" s="25" t="s">
        <v>289</v>
      </c>
      <c r="B230" s="474">
        <v>0</v>
      </c>
      <c r="C230" s="475">
        <v>5</v>
      </c>
      <c r="D230" s="476">
        <v>0</v>
      </c>
      <c r="E230" s="476">
        <v>0</v>
      </c>
      <c r="F230" s="476">
        <v>0</v>
      </c>
      <c r="G230" s="476">
        <v>0</v>
      </c>
      <c r="H230" s="476">
        <v>0</v>
      </c>
      <c r="I230" s="476">
        <v>0</v>
      </c>
      <c r="J230" s="476">
        <v>0</v>
      </c>
      <c r="K230" s="476">
        <v>0</v>
      </c>
      <c r="L230" s="476">
        <v>0</v>
      </c>
      <c r="M230" s="476">
        <v>0</v>
      </c>
      <c r="N230" s="476">
        <v>0</v>
      </c>
      <c r="O230" s="476">
        <v>0</v>
      </c>
      <c r="P230" s="476">
        <f>IFERROR(11*B230,0)</f>
        <v>0</v>
      </c>
      <c r="Q230" s="476">
        <f>IFERROR(5*B230,0)</f>
        <v>0</v>
      </c>
      <c r="R230" s="476">
        <v>0</v>
      </c>
      <c r="S230" s="25" t="str">
        <f t="shared" si="9"/>
        <v xml:space="preserve"> </v>
      </c>
      <c r="T230" s="472"/>
    </row>
    <row r="231" spans="1:20" ht="15" customHeight="1">
      <c r="A231" s="25" t="s">
        <v>291</v>
      </c>
      <c r="B231" s="474">
        <v>0</v>
      </c>
      <c r="C231" s="475">
        <v>10</v>
      </c>
      <c r="D231" s="476">
        <v>0</v>
      </c>
      <c r="E231" s="476">
        <v>0</v>
      </c>
      <c r="F231" s="476">
        <v>0</v>
      </c>
      <c r="G231" s="476">
        <v>0</v>
      </c>
      <c r="H231" s="476">
        <v>0</v>
      </c>
      <c r="I231" s="476">
        <v>0</v>
      </c>
      <c r="J231" s="476">
        <v>0</v>
      </c>
      <c r="K231" s="476">
        <v>0</v>
      </c>
      <c r="L231" s="476">
        <v>0</v>
      </c>
      <c r="M231" s="476">
        <v>0</v>
      </c>
      <c r="N231" s="476">
        <v>0</v>
      </c>
      <c r="O231" s="476">
        <v>0</v>
      </c>
      <c r="P231" s="476">
        <f>IFERROR(31*B231,0)</f>
        <v>0</v>
      </c>
      <c r="Q231" s="476">
        <v>0</v>
      </c>
      <c r="R231" s="476">
        <v>0</v>
      </c>
      <c r="S231" s="25" t="str">
        <f t="shared" si="9"/>
        <v xml:space="preserve"> </v>
      </c>
      <c r="T231" s="472"/>
    </row>
    <row r="232" spans="1:20" ht="15" customHeight="1">
      <c r="A232" s="25" t="s">
        <v>293</v>
      </c>
      <c r="B232" s="474">
        <v>0</v>
      </c>
      <c r="C232" s="475">
        <v>3</v>
      </c>
      <c r="D232" s="476">
        <v>0</v>
      </c>
      <c r="E232" s="476">
        <v>0</v>
      </c>
      <c r="F232" s="476">
        <v>0</v>
      </c>
      <c r="G232" s="476">
        <v>0</v>
      </c>
      <c r="H232" s="476">
        <v>0</v>
      </c>
      <c r="I232" s="476">
        <v>0</v>
      </c>
      <c r="J232" s="476">
        <v>0</v>
      </c>
      <c r="K232" s="476">
        <v>0</v>
      </c>
      <c r="L232" s="476">
        <v>0</v>
      </c>
      <c r="M232" s="476">
        <v>0</v>
      </c>
      <c r="N232" s="476">
        <v>0</v>
      </c>
      <c r="O232" s="476">
        <v>0</v>
      </c>
      <c r="P232" s="476">
        <v>0</v>
      </c>
      <c r="Q232" s="476">
        <f>IFERROR(9*B232,0)</f>
        <v>0</v>
      </c>
      <c r="R232" s="476">
        <v>0</v>
      </c>
      <c r="S232" s="25" t="str">
        <f t="shared" si="9"/>
        <v xml:space="preserve"> </v>
      </c>
      <c r="T232" s="472"/>
    </row>
    <row r="233" spans="1:20" ht="15" customHeight="1">
      <c r="A233" s="25" t="s">
        <v>273</v>
      </c>
      <c r="B233" s="474">
        <v>0</v>
      </c>
      <c r="C233" s="475">
        <v>4</v>
      </c>
      <c r="D233" s="476">
        <v>0</v>
      </c>
      <c r="E233" s="476">
        <v>0</v>
      </c>
      <c r="F233" s="476">
        <v>0</v>
      </c>
      <c r="G233" s="476">
        <v>0</v>
      </c>
      <c r="H233" s="476">
        <v>0</v>
      </c>
      <c r="I233" s="476">
        <v>0</v>
      </c>
      <c r="J233" s="476">
        <v>0</v>
      </c>
      <c r="K233" s="476">
        <v>0</v>
      </c>
      <c r="L233" s="476">
        <v>0</v>
      </c>
      <c r="M233" s="476">
        <v>0</v>
      </c>
      <c r="N233" s="476">
        <v>0</v>
      </c>
      <c r="O233" s="476">
        <v>0</v>
      </c>
      <c r="P233" s="476">
        <f>IFERROR(11*B233,0)</f>
        <v>0</v>
      </c>
      <c r="Q233" s="476">
        <f>IFERROR(4*B233,0)</f>
        <v>0</v>
      </c>
      <c r="R233" s="476">
        <v>0</v>
      </c>
      <c r="S233" s="25" t="str">
        <f t="shared" si="9"/>
        <v xml:space="preserve"> </v>
      </c>
      <c r="T233" s="472"/>
    </row>
    <row r="234" spans="1:20" ht="15" customHeight="1">
      <c r="A234" s="25" t="s">
        <v>295</v>
      </c>
      <c r="B234" s="474">
        <v>0</v>
      </c>
      <c r="C234" s="475">
        <v>5</v>
      </c>
      <c r="D234" s="476">
        <v>0</v>
      </c>
      <c r="E234" s="476">
        <v>0</v>
      </c>
      <c r="F234" s="476">
        <v>0</v>
      </c>
      <c r="G234" s="476">
        <v>0</v>
      </c>
      <c r="H234" s="476">
        <v>0</v>
      </c>
      <c r="I234" s="476">
        <v>0</v>
      </c>
      <c r="J234" s="476">
        <v>0</v>
      </c>
      <c r="K234" s="476">
        <v>0</v>
      </c>
      <c r="L234" s="476">
        <v>0</v>
      </c>
      <c r="M234" s="476">
        <v>0</v>
      </c>
      <c r="N234" s="476">
        <v>0</v>
      </c>
      <c r="O234" s="476">
        <v>0</v>
      </c>
      <c r="P234" s="476">
        <f>IFERROR(20*B234,0)</f>
        <v>0</v>
      </c>
      <c r="Q234" s="476">
        <v>0</v>
      </c>
      <c r="R234" s="476">
        <v>0</v>
      </c>
      <c r="S234" s="25" t="str">
        <f t="shared" si="9"/>
        <v xml:space="preserve"> </v>
      </c>
      <c r="T234" s="472"/>
    </row>
    <row r="235" spans="1:20" ht="15" customHeight="1">
      <c r="A235" s="25" t="s">
        <v>275</v>
      </c>
      <c r="B235" s="474">
        <v>0</v>
      </c>
      <c r="C235" s="475">
        <v>4</v>
      </c>
      <c r="D235" s="476">
        <v>0</v>
      </c>
      <c r="E235" s="476">
        <v>0</v>
      </c>
      <c r="F235" s="476">
        <v>0</v>
      </c>
      <c r="G235" s="476">
        <v>0</v>
      </c>
      <c r="H235" s="476">
        <v>0</v>
      </c>
      <c r="I235" s="476">
        <v>0</v>
      </c>
      <c r="J235" s="476">
        <v>0</v>
      </c>
      <c r="K235" s="476">
        <v>0</v>
      </c>
      <c r="L235" s="476">
        <v>0</v>
      </c>
      <c r="M235" s="476">
        <v>0</v>
      </c>
      <c r="N235" s="476">
        <v>0</v>
      </c>
      <c r="O235" s="476">
        <v>0</v>
      </c>
      <c r="P235" s="476">
        <f>IFERROR(12*B235,0)</f>
        <v>0</v>
      </c>
      <c r="Q235" s="476">
        <v>0</v>
      </c>
      <c r="R235" s="476">
        <v>0</v>
      </c>
      <c r="S235" s="25" t="str">
        <f t="shared" si="9"/>
        <v xml:space="preserve"> </v>
      </c>
      <c r="T235" s="472"/>
    </row>
    <row r="236" spans="1:20" ht="15" customHeight="1">
      <c r="A236" s="25" t="s">
        <v>297</v>
      </c>
      <c r="B236" s="474">
        <v>0</v>
      </c>
      <c r="C236" s="475">
        <v>11</v>
      </c>
      <c r="D236" s="476">
        <v>0</v>
      </c>
      <c r="E236" s="476">
        <v>0</v>
      </c>
      <c r="F236" s="476">
        <v>0</v>
      </c>
      <c r="G236" s="476">
        <v>0</v>
      </c>
      <c r="H236" s="476">
        <v>0</v>
      </c>
      <c r="I236" s="476">
        <v>0</v>
      </c>
      <c r="J236" s="476">
        <v>0</v>
      </c>
      <c r="K236" s="476">
        <v>0</v>
      </c>
      <c r="L236" s="476">
        <v>0</v>
      </c>
      <c r="M236" s="476">
        <v>0</v>
      </c>
      <c r="N236" s="476">
        <v>0</v>
      </c>
      <c r="O236" s="476">
        <v>0</v>
      </c>
      <c r="P236" s="476">
        <f>IFERROR(44*B236,0)</f>
        <v>0</v>
      </c>
      <c r="Q236" s="476">
        <v>0</v>
      </c>
      <c r="R236" s="476">
        <v>0</v>
      </c>
      <c r="S236" s="25" t="str">
        <f t="shared" si="9"/>
        <v xml:space="preserve"> </v>
      </c>
      <c r="T236" s="472"/>
    </row>
    <row r="237" spans="1:20" ht="15" customHeight="1">
      <c r="A237" s="25" t="s">
        <v>202</v>
      </c>
      <c r="B237" s="474">
        <v>0</v>
      </c>
      <c r="C237" s="475">
        <v>2</v>
      </c>
      <c r="D237" s="476">
        <v>0</v>
      </c>
      <c r="E237" s="476">
        <v>0</v>
      </c>
      <c r="F237" s="476">
        <v>0</v>
      </c>
      <c r="G237" s="476">
        <v>0</v>
      </c>
      <c r="H237" s="476">
        <v>0</v>
      </c>
      <c r="I237" s="476">
        <v>0</v>
      </c>
      <c r="J237" s="476">
        <v>0</v>
      </c>
      <c r="K237" s="476">
        <v>0</v>
      </c>
      <c r="L237" s="476">
        <f>B237:B237*1</f>
        <v>0</v>
      </c>
      <c r="M237" s="476">
        <f>B237:B237*1</f>
        <v>0</v>
      </c>
      <c r="N237" s="476">
        <v>0</v>
      </c>
      <c r="O237" s="476">
        <v>0</v>
      </c>
      <c r="P237" s="476">
        <v>0</v>
      </c>
      <c r="Q237" s="476">
        <v>0</v>
      </c>
      <c r="R237" s="476">
        <v>0</v>
      </c>
      <c r="S237" s="25" t="str">
        <f t="shared" si="9"/>
        <v xml:space="preserve"> </v>
      </c>
      <c r="T237" s="472"/>
    </row>
    <row r="238" spans="1:20" ht="15" customHeight="1">
      <c r="A238" s="25" t="s">
        <v>206</v>
      </c>
      <c r="B238" s="474">
        <v>0</v>
      </c>
      <c r="C238" s="475">
        <v>1</v>
      </c>
      <c r="D238" s="476">
        <v>0</v>
      </c>
      <c r="E238" s="476">
        <v>0</v>
      </c>
      <c r="F238" s="476">
        <v>0</v>
      </c>
      <c r="G238" s="476">
        <v>0</v>
      </c>
      <c r="H238" s="476">
        <v>0</v>
      </c>
      <c r="I238" s="476">
        <v>0</v>
      </c>
      <c r="J238" s="476">
        <v>0</v>
      </c>
      <c r="K238" s="476">
        <v>0</v>
      </c>
      <c r="L238" s="476">
        <f>B238:B238*1</f>
        <v>0</v>
      </c>
      <c r="M238" s="476">
        <v>0</v>
      </c>
      <c r="N238" s="476">
        <v>0</v>
      </c>
      <c r="O238" s="476">
        <v>0</v>
      </c>
      <c r="P238" s="476">
        <v>0</v>
      </c>
      <c r="Q238" s="476">
        <v>0</v>
      </c>
      <c r="R238" s="476">
        <v>0</v>
      </c>
      <c r="S238" s="25" t="str">
        <f t="shared" si="9"/>
        <v xml:space="preserve"> </v>
      </c>
      <c r="T238" s="472"/>
    </row>
    <row r="239" spans="1:20" ht="15" customHeight="1">
      <c r="A239" s="25" t="s">
        <v>210</v>
      </c>
      <c r="B239" s="474">
        <v>0</v>
      </c>
      <c r="C239" s="475">
        <v>1</v>
      </c>
      <c r="D239" s="476">
        <v>0</v>
      </c>
      <c r="E239" s="476">
        <v>0</v>
      </c>
      <c r="F239" s="476">
        <v>0</v>
      </c>
      <c r="G239" s="476">
        <v>0</v>
      </c>
      <c r="H239" s="476">
        <v>0</v>
      </c>
      <c r="I239" s="476">
        <v>0</v>
      </c>
      <c r="J239" s="476">
        <v>0</v>
      </c>
      <c r="K239" s="476">
        <v>0</v>
      </c>
      <c r="L239" s="476">
        <v>0</v>
      </c>
      <c r="M239" s="476">
        <f>B239:B239*1</f>
        <v>0</v>
      </c>
      <c r="N239" s="476">
        <v>0</v>
      </c>
      <c r="O239" s="476">
        <v>0</v>
      </c>
      <c r="P239" s="476">
        <v>0</v>
      </c>
      <c r="Q239" s="476">
        <v>0</v>
      </c>
      <c r="R239" s="476">
        <v>0</v>
      </c>
      <c r="S239" s="25" t="str">
        <f t="shared" si="9"/>
        <v xml:space="preserve"> </v>
      </c>
      <c r="T239" s="472"/>
    </row>
    <row r="240" spans="1:20" ht="15" customHeight="1">
      <c r="A240" s="25" t="s">
        <v>265</v>
      </c>
      <c r="B240" s="474">
        <v>0</v>
      </c>
      <c r="C240" s="475">
        <v>20</v>
      </c>
      <c r="D240" s="476">
        <f>IFERROR(20*B240,0)</f>
        <v>0</v>
      </c>
      <c r="E240" s="476">
        <v>0</v>
      </c>
      <c r="F240" s="476">
        <v>0</v>
      </c>
      <c r="G240" s="476">
        <v>0</v>
      </c>
      <c r="H240" s="476">
        <v>0</v>
      </c>
      <c r="I240" s="476">
        <v>0</v>
      </c>
      <c r="J240" s="476">
        <v>0</v>
      </c>
      <c r="K240" s="476">
        <v>0</v>
      </c>
      <c r="L240" s="476">
        <v>0</v>
      </c>
      <c r="M240" s="476">
        <v>0</v>
      </c>
      <c r="N240" s="476">
        <v>0</v>
      </c>
      <c r="O240" s="476">
        <v>0</v>
      </c>
      <c r="P240" s="476">
        <v>0</v>
      </c>
      <c r="Q240" s="476">
        <v>0</v>
      </c>
      <c r="R240" s="476">
        <v>0</v>
      </c>
      <c r="S240" s="25" t="str">
        <f t="shared" si="9"/>
        <v xml:space="preserve"> </v>
      </c>
      <c r="T240" s="472"/>
    </row>
    <row r="241" spans="1:20" ht="15" customHeight="1">
      <c r="A241" s="25" t="s">
        <v>267</v>
      </c>
      <c r="B241" s="474">
        <v>0</v>
      </c>
      <c r="C241" s="475">
        <v>20</v>
      </c>
      <c r="D241" s="476">
        <f>IFERROR(20*B241,0)</f>
        <v>0</v>
      </c>
      <c r="E241" s="476">
        <v>0</v>
      </c>
      <c r="F241" s="476">
        <v>0</v>
      </c>
      <c r="G241" s="476">
        <v>0</v>
      </c>
      <c r="H241" s="476">
        <v>0</v>
      </c>
      <c r="I241" s="476">
        <v>0</v>
      </c>
      <c r="J241" s="476">
        <v>0</v>
      </c>
      <c r="K241" s="476">
        <v>0</v>
      </c>
      <c r="L241" s="476">
        <v>0</v>
      </c>
      <c r="M241" s="476">
        <v>0</v>
      </c>
      <c r="N241" s="476">
        <v>0</v>
      </c>
      <c r="O241" s="476">
        <v>0</v>
      </c>
      <c r="P241" s="476">
        <v>0</v>
      </c>
      <c r="Q241" s="476">
        <v>0</v>
      </c>
      <c r="R241" s="476">
        <v>0</v>
      </c>
      <c r="S241" s="25" t="str">
        <f t="shared" si="9"/>
        <v xml:space="preserve"> </v>
      </c>
      <c r="T241" s="472"/>
    </row>
    <row r="242" spans="1:20" ht="15" customHeight="1">
      <c r="A242" s="25" t="s">
        <v>269</v>
      </c>
      <c r="B242" s="474">
        <v>0</v>
      </c>
      <c r="C242" s="475">
        <v>20</v>
      </c>
      <c r="D242" s="476">
        <f>IFERROR(20*B242,0)</f>
        <v>0</v>
      </c>
      <c r="E242" s="476">
        <v>0</v>
      </c>
      <c r="F242" s="476">
        <v>0</v>
      </c>
      <c r="G242" s="476">
        <v>0</v>
      </c>
      <c r="H242" s="476">
        <v>0</v>
      </c>
      <c r="I242" s="476">
        <v>0</v>
      </c>
      <c r="J242" s="476">
        <v>0</v>
      </c>
      <c r="K242" s="476">
        <v>0</v>
      </c>
      <c r="L242" s="476">
        <v>0</v>
      </c>
      <c r="M242" s="476">
        <v>0</v>
      </c>
      <c r="N242" s="476">
        <v>0</v>
      </c>
      <c r="O242" s="476">
        <v>0</v>
      </c>
      <c r="P242" s="476">
        <v>0</v>
      </c>
      <c r="Q242" s="476">
        <v>0</v>
      </c>
      <c r="R242" s="476">
        <v>0</v>
      </c>
      <c r="S242" s="25" t="str">
        <f t="shared" si="9"/>
        <v xml:space="preserve"> </v>
      </c>
      <c r="T242" s="472"/>
    </row>
    <row r="243" spans="1:20" ht="15" customHeight="1">
      <c r="A243" s="25" t="s">
        <v>277</v>
      </c>
      <c r="B243" s="474">
        <v>0</v>
      </c>
      <c r="C243" s="475">
        <v>20</v>
      </c>
      <c r="D243" s="476">
        <f>IFERROR(20*B243,0)</f>
        <v>0</v>
      </c>
      <c r="E243" s="476">
        <v>0</v>
      </c>
      <c r="F243" s="476">
        <v>0</v>
      </c>
      <c r="G243" s="476">
        <v>0</v>
      </c>
      <c r="H243" s="476">
        <v>0</v>
      </c>
      <c r="I243" s="476">
        <v>0</v>
      </c>
      <c r="J243" s="476">
        <v>0</v>
      </c>
      <c r="K243" s="476">
        <v>0</v>
      </c>
      <c r="L243" s="476">
        <v>0</v>
      </c>
      <c r="M243" s="476">
        <v>0</v>
      </c>
      <c r="N243" s="476">
        <v>0</v>
      </c>
      <c r="O243" s="476">
        <v>0</v>
      </c>
      <c r="P243" s="476">
        <v>0</v>
      </c>
      <c r="Q243" s="476">
        <v>0</v>
      </c>
      <c r="R243" s="476">
        <v>0</v>
      </c>
      <c r="S243" s="25" t="str">
        <f t="shared" si="9"/>
        <v xml:space="preserve"> </v>
      </c>
      <c r="T243" s="472"/>
    </row>
    <row r="244" spans="1:20" ht="15" customHeight="1">
      <c r="A244" s="25" t="s">
        <v>279</v>
      </c>
      <c r="B244" s="474">
        <v>0</v>
      </c>
      <c r="C244" s="475">
        <v>22</v>
      </c>
      <c r="D244" s="476">
        <v>0</v>
      </c>
      <c r="E244" s="476">
        <v>0</v>
      </c>
      <c r="F244" s="476">
        <v>0</v>
      </c>
      <c r="G244" s="476">
        <v>0</v>
      </c>
      <c r="H244" s="476">
        <v>0</v>
      </c>
      <c r="I244" s="476">
        <v>0</v>
      </c>
      <c r="J244" s="476">
        <v>0</v>
      </c>
      <c r="K244" s="476">
        <v>0</v>
      </c>
      <c r="L244" s="476">
        <v>0</v>
      </c>
      <c r="M244" s="476">
        <v>0</v>
      </c>
      <c r="N244" s="476">
        <v>0</v>
      </c>
      <c r="O244" s="476">
        <v>0</v>
      </c>
      <c r="P244" s="476">
        <v>0</v>
      </c>
      <c r="Q244" s="476">
        <f>IFERROR(22*B244,0)</f>
        <v>0</v>
      </c>
      <c r="R244" s="476">
        <v>0</v>
      </c>
      <c r="S244" s="25" t="str">
        <f t="shared" si="9"/>
        <v xml:space="preserve"> </v>
      </c>
      <c r="T244" s="472"/>
    </row>
    <row r="245" spans="1:20" ht="15" customHeight="1">
      <c r="A245" s="25" t="s">
        <v>249</v>
      </c>
      <c r="B245" s="474">
        <v>0</v>
      </c>
      <c r="C245" s="475">
        <v>10</v>
      </c>
      <c r="D245" s="476">
        <f>IFERROR(10*B245,0)</f>
        <v>0</v>
      </c>
      <c r="E245" s="476">
        <v>0</v>
      </c>
      <c r="F245" s="476">
        <v>0</v>
      </c>
      <c r="G245" s="476">
        <v>0</v>
      </c>
      <c r="H245" s="476">
        <v>0</v>
      </c>
      <c r="I245" s="476">
        <v>0</v>
      </c>
      <c r="J245" s="476">
        <v>0</v>
      </c>
      <c r="K245" s="476">
        <v>0</v>
      </c>
      <c r="L245" s="476">
        <v>0</v>
      </c>
      <c r="M245" s="476">
        <v>0</v>
      </c>
      <c r="N245" s="476">
        <v>0</v>
      </c>
      <c r="O245" s="476">
        <v>0</v>
      </c>
      <c r="P245" s="476">
        <v>0</v>
      </c>
      <c r="Q245" s="476">
        <v>0</v>
      </c>
      <c r="R245" s="476">
        <v>0</v>
      </c>
      <c r="S245" s="25" t="str">
        <f t="shared" si="9"/>
        <v xml:space="preserve"> </v>
      </c>
      <c r="T245" s="472"/>
    </row>
    <row r="246" spans="1:20" ht="15" customHeight="1">
      <c r="A246" s="25" t="s">
        <v>233</v>
      </c>
      <c r="B246" s="474">
        <v>0</v>
      </c>
      <c r="C246" s="475">
        <v>10</v>
      </c>
      <c r="D246" s="476">
        <f>IFERROR(8*B246,0)</f>
        <v>0</v>
      </c>
      <c r="E246" s="476">
        <f>IFERROR(2*B246,0)</f>
        <v>0</v>
      </c>
      <c r="F246" s="476">
        <v>0</v>
      </c>
      <c r="G246" s="476">
        <v>0</v>
      </c>
      <c r="H246" s="476">
        <v>0</v>
      </c>
      <c r="I246" s="476">
        <v>0</v>
      </c>
      <c r="J246" s="476">
        <v>0</v>
      </c>
      <c r="K246" s="476">
        <v>0</v>
      </c>
      <c r="L246" s="476">
        <v>0</v>
      </c>
      <c r="M246" s="476">
        <v>0</v>
      </c>
      <c r="N246" s="476">
        <v>0</v>
      </c>
      <c r="O246" s="476">
        <v>0</v>
      </c>
      <c r="P246" s="476">
        <v>0</v>
      </c>
      <c r="Q246" s="476">
        <v>0</v>
      </c>
      <c r="R246" s="476">
        <v>0</v>
      </c>
      <c r="S246" s="25" t="str">
        <f t="shared" si="9"/>
        <v xml:space="preserve"> </v>
      </c>
      <c r="T246" s="472"/>
    </row>
    <row r="247" spans="1:20" ht="15" customHeight="1">
      <c r="A247" s="25" t="s">
        <v>235</v>
      </c>
      <c r="B247" s="474">
        <v>0</v>
      </c>
      <c r="C247" s="475">
        <v>6</v>
      </c>
      <c r="D247" s="476">
        <f>IFERROR(4*B247,0)</f>
        <v>0</v>
      </c>
      <c r="E247" s="476">
        <f>IFERROR(2*B247,0)</f>
        <v>0</v>
      </c>
      <c r="F247" s="476">
        <v>0</v>
      </c>
      <c r="G247" s="476">
        <v>0</v>
      </c>
      <c r="H247" s="476">
        <v>0</v>
      </c>
      <c r="I247" s="476">
        <v>0</v>
      </c>
      <c r="J247" s="476">
        <v>0</v>
      </c>
      <c r="K247" s="476">
        <v>0</v>
      </c>
      <c r="L247" s="476">
        <v>0</v>
      </c>
      <c r="M247" s="476">
        <v>0</v>
      </c>
      <c r="N247" s="476">
        <v>0</v>
      </c>
      <c r="O247" s="476">
        <v>0</v>
      </c>
      <c r="P247" s="476">
        <v>0</v>
      </c>
      <c r="Q247" s="476">
        <v>0</v>
      </c>
      <c r="R247" s="476">
        <v>0</v>
      </c>
      <c r="S247" s="25" t="str">
        <f t="shared" si="9"/>
        <v xml:space="preserve"> </v>
      </c>
      <c r="T247" s="472"/>
    </row>
    <row r="248" spans="1:20" ht="15" customHeight="1">
      <c r="A248" s="25" t="s">
        <v>251</v>
      </c>
      <c r="B248" s="474">
        <v>0</v>
      </c>
      <c r="C248" s="475">
        <v>10</v>
      </c>
      <c r="D248" s="476">
        <f>IFERROR(9*B248,0)</f>
        <v>0</v>
      </c>
      <c r="E248" s="476">
        <f>IFERROR(1*B248,0)</f>
        <v>0</v>
      </c>
      <c r="F248" s="476">
        <v>0</v>
      </c>
      <c r="G248" s="476">
        <v>0</v>
      </c>
      <c r="H248" s="476">
        <v>0</v>
      </c>
      <c r="I248" s="476">
        <v>0</v>
      </c>
      <c r="J248" s="476">
        <v>0</v>
      </c>
      <c r="K248" s="476">
        <v>0</v>
      </c>
      <c r="L248" s="476">
        <v>0</v>
      </c>
      <c r="M248" s="476">
        <v>0</v>
      </c>
      <c r="N248" s="476">
        <v>0</v>
      </c>
      <c r="O248" s="476">
        <v>0</v>
      </c>
      <c r="P248" s="476">
        <v>0</v>
      </c>
      <c r="Q248" s="476">
        <v>0</v>
      </c>
      <c r="R248" s="476">
        <v>0</v>
      </c>
      <c r="S248" s="25" t="str">
        <f t="shared" si="9"/>
        <v xml:space="preserve"> </v>
      </c>
      <c r="T248" s="472"/>
    </row>
    <row r="249" spans="1:20" ht="15" customHeight="1">
      <c r="A249" s="25" t="s">
        <v>308</v>
      </c>
      <c r="B249" s="474">
        <v>0</v>
      </c>
      <c r="C249" s="475">
        <v>4</v>
      </c>
      <c r="D249" s="476">
        <v>0</v>
      </c>
      <c r="E249" s="476">
        <f>IFERROR(1*B249,0)</f>
        <v>0</v>
      </c>
      <c r="F249" s="476">
        <f>IFERROR(3*B249,0)</f>
        <v>0</v>
      </c>
      <c r="G249" s="476">
        <v>0</v>
      </c>
      <c r="H249" s="476">
        <v>0</v>
      </c>
      <c r="I249" s="476">
        <v>0</v>
      </c>
      <c r="J249" s="476">
        <v>0</v>
      </c>
      <c r="K249" s="476">
        <v>0</v>
      </c>
      <c r="L249" s="476">
        <v>0</v>
      </c>
      <c r="M249" s="476">
        <v>0</v>
      </c>
      <c r="N249" s="476">
        <v>0</v>
      </c>
      <c r="O249" s="476">
        <v>0</v>
      </c>
      <c r="P249" s="476">
        <v>0</v>
      </c>
      <c r="Q249" s="476">
        <v>0</v>
      </c>
      <c r="R249" s="476">
        <v>0</v>
      </c>
      <c r="S249" s="25" t="str">
        <f t="shared" si="9"/>
        <v xml:space="preserve"> </v>
      </c>
      <c r="T249" s="472"/>
    </row>
    <row r="250" spans="1:20" ht="15" customHeight="1">
      <c r="A250" s="25" t="s">
        <v>301</v>
      </c>
      <c r="B250" s="474">
        <v>0</v>
      </c>
      <c r="C250" s="475">
        <v>10</v>
      </c>
      <c r="D250" s="476">
        <f>IFERROR(10*B250,0)</f>
        <v>0</v>
      </c>
      <c r="E250" s="476">
        <v>0</v>
      </c>
      <c r="F250" s="476">
        <v>0</v>
      </c>
      <c r="G250" s="476">
        <v>0</v>
      </c>
      <c r="H250" s="476">
        <v>0</v>
      </c>
      <c r="I250" s="476">
        <v>0</v>
      </c>
      <c r="J250" s="476">
        <v>0</v>
      </c>
      <c r="K250" s="476">
        <v>0</v>
      </c>
      <c r="L250" s="476">
        <v>0</v>
      </c>
      <c r="M250" s="476">
        <v>0</v>
      </c>
      <c r="N250" s="476">
        <v>0</v>
      </c>
      <c r="O250" s="476">
        <v>0</v>
      </c>
      <c r="P250" s="476">
        <v>0</v>
      </c>
      <c r="Q250" s="476">
        <v>0</v>
      </c>
      <c r="R250" s="476">
        <v>0</v>
      </c>
      <c r="S250" s="25" t="str">
        <f t="shared" si="9"/>
        <v xml:space="preserve"> </v>
      </c>
      <c r="T250" s="472"/>
    </row>
    <row r="251" spans="1:20" ht="15" customHeight="1">
      <c r="A251" s="25" t="s">
        <v>303</v>
      </c>
      <c r="B251" s="474">
        <v>0</v>
      </c>
      <c r="C251" s="475">
        <v>10</v>
      </c>
      <c r="D251" s="476">
        <f>IFERROR(10*B251,0)</f>
        <v>0</v>
      </c>
      <c r="E251" s="476">
        <v>0</v>
      </c>
      <c r="F251" s="476">
        <v>0</v>
      </c>
      <c r="G251" s="476">
        <v>0</v>
      </c>
      <c r="H251" s="476">
        <v>0</v>
      </c>
      <c r="I251" s="476">
        <v>0</v>
      </c>
      <c r="J251" s="476">
        <v>0</v>
      </c>
      <c r="K251" s="476">
        <v>0</v>
      </c>
      <c r="L251" s="476">
        <v>0</v>
      </c>
      <c r="M251" s="476">
        <v>0</v>
      </c>
      <c r="N251" s="476">
        <v>0</v>
      </c>
      <c r="O251" s="476">
        <v>0</v>
      </c>
      <c r="P251" s="476">
        <v>0</v>
      </c>
      <c r="Q251" s="476">
        <v>0</v>
      </c>
      <c r="R251" s="476">
        <v>0</v>
      </c>
      <c r="S251" s="25" t="str">
        <f t="shared" si="9"/>
        <v xml:space="preserve"> </v>
      </c>
      <c r="T251" s="472"/>
    </row>
    <row r="252" spans="1:20" ht="15" customHeight="1">
      <c r="A252" s="25" t="s">
        <v>305</v>
      </c>
      <c r="B252" s="474">
        <v>0</v>
      </c>
      <c r="C252" s="475">
        <v>10</v>
      </c>
      <c r="D252" s="476">
        <f>IFERROR(6*B252,0)</f>
        <v>0</v>
      </c>
      <c r="E252" s="476">
        <f>IFERROR(4*B252,0)</f>
        <v>0</v>
      </c>
      <c r="F252" s="476">
        <v>0</v>
      </c>
      <c r="G252" s="476">
        <v>0</v>
      </c>
      <c r="H252" s="476">
        <v>0</v>
      </c>
      <c r="I252" s="476">
        <v>0</v>
      </c>
      <c r="J252" s="476">
        <v>0</v>
      </c>
      <c r="K252" s="476">
        <v>0</v>
      </c>
      <c r="L252" s="476">
        <v>0</v>
      </c>
      <c r="M252" s="476">
        <v>0</v>
      </c>
      <c r="N252" s="476">
        <v>0</v>
      </c>
      <c r="O252" s="476">
        <v>0</v>
      </c>
      <c r="P252" s="476">
        <v>0</v>
      </c>
      <c r="Q252" s="476">
        <v>0</v>
      </c>
      <c r="R252" s="476">
        <v>0</v>
      </c>
      <c r="S252" s="25" t="str">
        <f t="shared" si="9"/>
        <v xml:space="preserve"> </v>
      </c>
      <c r="T252" s="472"/>
    </row>
    <row r="253" spans="1:20" ht="15" customHeight="1">
      <c r="A253" s="25" t="s">
        <v>332</v>
      </c>
      <c r="B253" s="474">
        <v>0</v>
      </c>
      <c r="C253" s="475">
        <v>5</v>
      </c>
      <c r="D253" s="476">
        <f>IFERROR(5*B253,0)</f>
        <v>0</v>
      </c>
      <c r="E253" s="476">
        <v>0</v>
      </c>
      <c r="F253" s="476">
        <v>0</v>
      </c>
      <c r="G253" s="476">
        <v>0</v>
      </c>
      <c r="H253" s="476">
        <v>0</v>
      </c>
      <c r="I253" s="476">
        <v>0</v>
      </c>
      <c r="J253" s="476">
        <v>0</v>
      </c>
      <c r="K253" s="476">
        <v>0</v>
      </c>
      <c r="L253" s="476">
        <v>0</v>
      </c>
      <c r="M253" s="476">
        <v>0</v>
      </c>
      <c r="N253" s="476">
        <v>0</v>
      </c>
      <c r="O253" s="476">
        <v>0</v>
      </c>
      <c r="P253" s="476">
        <v>0</v>
      </c>
      <c r="Q253" s="476">
        <v>0</v>
      </c>
      <c r="R253" s="476">
        <v>0</v>
      </c>
      <c r="S253" s="25" t="str">
        <f t="shared" si="9"/>
        <v xml:space="preserve"> </v>
      </c>
      <c r="T253" s="472"/>
    </row>
    <row r="254" spans="1:20" ht="15" customHeight="1">
      <c r="A254" s="25" t="s">
        <v>312</v>
      </c>
      <c r="B254" s="474">
        <v>0</v>
      </c>
      <c r="C254" s="475">
        <v>3</v>
      </c>
      <c r="D254" s="476">
        <v>0</v>
      </c>
      <c r="E254" s="476">
        <v>0</v>
      </c>
      <c r="F254" s="476">
        <v>0</v>
      </c>
      <c r="G254" s="476">
        <v>0</v>
      </c>
      <c r="H254" s="476">
        <v>0</v>
      </c>
      <c r="I254" s="476">
        <v>0</v>
      </c>
      <c r="J254" s="476">
        <v>0</v>
      </c>
      <c r="K254" s="476">
        <v>0</v>
      </c>
      <c r="L254" s="476">
        <v>0</v>
      </c>
      <c r="M254" s="476">
        <f>B254:B254*1</f>
        <v>0</v>
      </c>
      <c r="N254" s="476">
        <f>B254:B254*2</f>
        <v>0</v>
      </c>
      <c r="O254" s="476">
        <v>0</v>
      </c>
      <c r="P254" s="476">
        <v>0</v>
      </c>
      <c r="Q254" s="476">
        <v>0</v>
      </c>
      <c r="R254" s="476">
        <v>0</v>
      </c>
      <c r="S254" s="25" t="str">
        <f t="shared" si="9"/>
        <v xml:space="preserve"> </v>
      </c>
      <c r="T254" s="472"/>
    </row>
    <row r="255" spans="1:20" ht="15" customHeight="1">
      <c r="A255" s="25" t="s">
        <v>314</v>
      </c>
      <c r="B255" s="474">
        <v>0</v>
      </c>
      <c r="C255" s="475">
        <v>1</v>
      </c>
      <c r="D255" s="476">
        <v>0</v>
      </c>
      <c r="E255" s="476">
        <v>0</v>
      </c>
      <c r="F255" s="476">
        <v>0</v>
      </c>
      <c r="G255" s="476">
        <v>0</v>
      </c>
      <c r="H255" s="476">
        <v>0</v>
      </c>
      <c r="I255" s="476">
        <v>0</v>
      </c>
      <c r="J255" s="476">
        <v>0</v>
      </c>
      <c r="K255" s="476">
        <v>0</v>
      </c>
      <c r="L255" s="476">
        <v>0</v>
      </c>
      <c r="M255" s="476">
        <v>0</v>
      </c>
      <c r="N255" s="476">
        <f>B255:B255*1</f>
        <v>0</v>
      </c>
      <c r="O255" s="476">
        <v>0</v>
      </c>
      <c r="P255" s="476">
        <v>0</v>
      </c>
      <c r="Q255" s="476">
        <v>0</v>
      </c>
      <c r="R255" s="476">
        <v>0</v>
      </c>
      <c r="S255" s="25" t="str">
        <f t="shared" si="9"/>
        <v xml:space="preserve"> </v>
      </c>
      <c r="T255" s="472"/>
    </row>
    <row r="256" spans="1:20" ht="15" customHeight="1">
      <c r="A256" s="25" t="s">
        <v>316</v>
      </c>
      <c r="B256" s="474">
        <v>0</v>
      </c>
      <c r="C256" s="475">
        <v>1</v>
      </c>
      <c r="D256" s="476">
        <v>0</v>
      </c>
      <c r="E256" s="476">
        <v>0</v>
      </c>
      <c r="F256" s="476">
        <v>0</v>
      </c>
      <c r="G256" s="476">
        <v>0</v>
      </c>
      <c r="H256" s="476">
        <v>0</v>
      </c>
      <c r="I256" s="476">
        <v>0</v>
      </c>
      <c r="J256" s="476">
        <v>0</v>
      </c>
      <c r="K256" s="476">
        <v>0</v>
      </c>
      <c r="L256" s="476">
        <v>0</v>
      </c>
      <c r="M256" s="476">
        <f>B256:B256*1</f>
        <v>0</v>
      </c>
      <c r="N256" s="476">
        <v>0</v>
      </c>
      <c r="O256" s="476">
        <v>0</v>
      </c>
      <c r="P256" s="476">
        <v>0</v>
      </c>
      <c r="Q256" s="476">
        <v>0</v>
      </c>
      <c r="R256" s="476">
        <v>0</v>
      </c>
      <c r="S256" s="25" t="str">
        <f t="shared" si="9"/>
        <v xml:space="preserve"> </v>
      </c>
      <c r="T256" s="472"/>
    </row>
    <row r="257" spans="1:20" ht="15" customHeight="1">
      <c r="A257" s="25" t="s">
        <v>318</v>
      </c>
      <c r="B257" s="474">
        <v>0</v>
      </c>
      <c r="C257" s="475">
        <v>1</v>
      </c>
      <c r="D257" s="476">
        <v>0</v>
      </c>
      <c r="E257" s="476">
        <v>0</v>
      </c>
      <c r="F257" s="476">
        <v>0</v>
      </c>
      <c r="G257" s="476">
        <v>0</v>
      </c>
      <c r="H257" s="476">
        <v>0</v>
      </c>
      <c r="I257" s="476">
        <v>0</v>
      </c>
      <c r="J257" s="476">
        <v>0</v>
      </c>
      <c r="K257" s="476">
        <v>0</v>
      </c>
      <c r="L257" s="476">
        <v>0</v>
      </c>
      <c r="M257" s="476">
        <v>0</v>
      </c>
      <c r="N257" s="476">
        <f>B257:B257*1</f>
        <v>0</v>
      </c>
      <c r="O257" s="476">
        <v>0</v>
      </c>
      <c r="P257" s="476">
        <v>0</v>
      </c>
      <c r="Q257" s="476">
        <v>0</v>
      </c>
      <c r="R257" s="476">
        <v>0</v>
      </c>
      <c r="S257" s="25" t="str">
        <f t="shared" si="9"/>
        <v xml:space="preserve"> </v>
      </c>
      <c r="T257" s="472"/>
    </row>
    <row r="258" spans="1:20" ht="15" customHeight="1">
      <c r="A258" s="25" t="s">
        <v>326</v>
      </c>
      <c r="B258" s="474">
        <v>0</v>
      </c>
      <c r="C258" s="475">
        <v>5</v>
      </c>
      <c r="D258" s="476">
        <v>0</v>
      </c>
      <c r="E258" s="476">
        <v>0</v>
      </c>
      <c r="F258" s="476">
        <v>0</v>
      </c>
      <c r="G258" s="476">
        <f>IFERROR(3*B258,0)</f>
        <v>0</v>
      </c>
      <c r="H258" s="476">
        <f>IFERROR(1*B258,0)</f>
        <v>0</v>
      </c>
      <c r="I258" s="476">
        <f>IFERROR(1*B258,0)</f>
        <v>0</v>
      </c>
      <c r="J258" s="476">
        <v>0</v>
      </c>
      <c r="K258" s="476">
        <v>0</v>
      </c>
      <c r="L258" s="476">
        <v>0</v>
      </c>
      <c r="M258" s="476">
        <v>0</v>
      </c>
      <c r="N258" s="476">
        <v>0</v>
      </c>
      <c r="O258" s="476">
        <v>0</v>
      </c>
      <c r="P258" s="476">
        <v>0</v>
      </c>
      <c r="Q258" s="476">
        <v>0</v>
      </c>
      <c r="R258" s="476">
        <v>0</v>
      </c>
      <c r="S258" s="25" t="str">
        <f t="shared" si="9"/>
        <v xml:space="preserve"> </v>
      </c>
      <c r="T258" s="472"/>
    </row>
    <row r="259" spans="1:20" ht="15" customHeight="1">
      <c r="A259" s="25" t="s">
        <v>320</v>
      </c>
      <c r="B259" s="474">
        <v>0</v>
      </c>
      <c r="C259" s="475">
        <v>4</v>
      </c>
      <c r="D259" s="476">
        <v>0</v>
      </c>
      <c r="E259" s="476">
        <v>0</v>
      </c>
      <c r="F259" s="476">
        <v>0</v>
      </c>
      <c r="G259" s="476">
        <v>0</v>
      </c>
      <c r="H259" s="476">
        <v>0</v>
      </c>
      <c r="I259" s="476">
        <v>0</v>
      </c>
      <c r="J259" s="476">
        <f>IFERROR(2*B259,0)</f>
        <v>0</v>
      </c>
      <c r="K259" s="476">
        <v>0</v>
      </c>
      <c r="L259" s="476">
        <f>IFERROR(1*B259,0)</f>
        <v>0</v>
      </c>
      <c r="M259" s="476">
        <f>IFERROR(1*B259,0)</f>
        <v>0</v>
      </c>
      <c r="N259" s="476">
        <v>0</v>
      </c>
      <c r="O259" s="476">
        <v>0</v>
      </c>
      <c r="P259" s="476">
        <v>0</v>
      </c>
      <c r="Q259" s="476">
        <v>0</v>
      </c>
      <c r="R259" s="476">
        <v>0</v>
      </c>
      <c r="S259" s="25" t="str">
        <f t="shared" si="9"/>
        <v xml:space="preserve"> </v>
      </c>
      <c r="T259" s="472"/>
    </row>
    <row r="260" spans="1:20" ht="15" customHeight="1">
      <c r="A260" s="25" t="s">
        <v>322</v>
      </c>
      <c r="B260" s="474">
        <v>0</v>
      </c>
      <c r="C260" s="475">
        <v>4</v>
      </c>
      <c r="D260" s="476">
        <v>0</v>
      </c>
      <c r="E260" s="476">
        <v>0</v>
      </c>
      <c r="F260" s="476">
        <v>0</v>
      </c>
      <c r="G260" s="476">
        <f>IFERROR(1*B260,0)</f>
        <v>0</v>
      </c>
      <c r="H260" s="476">
        <f>IFERROR(1*B260,0)</f>
        <v>0</v>
      </c>
      <c r="I260" s="476">
        <f>IFERROR(1*B260,0)</f>
        <v>0</v>
      </c>
      <c r="J260" s="476">
        <f>IFERROR(1*B260,0)</f>
        <v>0</v>
      </c>
      <c r="K260" s="476">
        <v>0</v>
      </c>
      <c r="L260" s="476">
        <v>0</v>
      </c>
      <c r="M260" s="476">
        <v>0</v>
      </c>
      <c r="N260" s="476">
        <v>0</v>
      </c>
      <c r="O260" s="476">
        <v>0</v>
      </c>
      <c r="P260" s="476">
        <v>0</v>
      </c>
      <c r="Q260" s="476">
        <v>0</v>
      </c>
      <c r="R260" s="476">
        <v>0</v>
      </c>
      <c r="S260" s="25" t="str">
        <f t="shared" ref="S260:S323" si="10">IF(B260&gt;0,"Added"," ")</f>
        <v xml:space="preserve"> </v>
      </c>
      <c r="T260" s="472"/>
    </row>
    <row r="261" spans="1:20" ht="15" customHeight="1">
      <c r="A261" s="25" t="s">
        <v>338</v>
      </c>
      <c r="B261" s="474">
        <v>0</v>
      </c>
      <c r="C261" s="475">
        <v>10</v>
      </c>
      <c r="D261" s="476">
        <f>IFERROR(10*B261,0)</f>
        <v>0</v>
      </c>
      <c r="E261" s="476">
        <v>0</v>
      </c>
      <c r="F261" s="476">
        <v>0</v>
      </c>
      <c r="G261" s="476">
        <v>0</v>
      </c>
      <c r="H261" s="476">
        <v>0</v>
      </c>
      <c r="I261" s="476">
        <v>0</v>
      </c>
      <c r="J261" s="476">
        <v>0</v>
      </c>
      <c r="K261" s="476">
        <v>0</v>
      </c>
      <c r="L261" s="476">
        <v>0</v>
      </c>
      <c r="M261" s="476">
        <v>0</v>
      </c>
      <c r="N261" s="476">
        <v>0</v>
      </c>
      <c r="O261" s="476">
        <v>0</v>
      </c>
      <c r="P261" s="476">
        <v>0</v>
      </c>
      <c r="Q261" s="476">
        <v>0</v>
      </c>
      <c r="R261" s="476">
        <v>0</v>
      </c>
      <c r="S261" s="25" t="str">
        <f t="shared" si="10"/>
        <v xml:space="preserve"> </v>
      </c>
      <c r="T261" s="472"/>
    </row>
    <row r="262" spans="1:20" ht="15" customHeight="1">
      <c r="A262" s="25" t="s">
        <v>340</v>
      </c>
      <c r="B262" s="474">
        <v>0</v>
      </c>
      <c r="C262" s="475">
        <v>10</v>
      </c>
      <c r="D262" s="476">
        <f>IFERROR(10*B262,0)</f>
        <v>0</v>
      </c>
      <c r="E262" s="476">
        <v>0</v>
      </c>
      <c r="F262" s="476">
        <v>0</v>
      </c>
      <c r="G262" s="476">
        <v>0</v>
      </c>
      <c r="H262" s="476">
        <v>0</v>
      </c>
      <c r="I262" s="476">
        <v>0</v>
      </c>
      <c r="J262" s="476">
        <v>0</v>
      </c>
      <c r="K262" s="476">
        <v>0</v>
      </c>
      <c r="L262" s="476">
        <v>0</v>
      </c>
      <c r="M262" s="476">
        <v>0</v>
      </c>
      <c r="N262" s="476">
        <v>0</v>
      </c>
      <c r="O262" s="476">
        <v>0</v>
      </c>
      <c r="P262" s="476">
        <v>0</v>
      </c>
      <c r="Q262" s="476">
        <v>0</v>
      </c>
      <c r="R262" s="476">
        <v>0</v>
      </c>
      <c r="S262" s="25" t="str">
        <f t="shared" si="10"/>
        <v xml:space="preserve"> </v>
      </c>
      <c r="T262" s="472"/>
    </row>
    <row r="263" spans="1:20" ht="15" customHeight="1">
      <c r="A263" s="25" t="s">
        <v>328</v>
      </c>
      <c r="B263" s="474">
        <v>0</v>
      </c>
      <c r="C263" s="475">
        <v>5</v>
      </c>
      <c r="D263" s="476">
        <v>0</v>
      </c>
      <c r="E263" s="476">
        <v>0</v>
      </c>
      <c r="F263" s="476">
        <v>0</v>
      </c>
      <c r="G263" s="476">
        <v>0</v>
      </c>
      <c r="H263" s="476">
        <v>0</v>
      </c>
      <c r="I263" s="476">
        <v>0</v>
      </c>
      <c r="J263" s="476">
        <v>0</v>
      </c>
      <c r="K263" s="476">
        <f>IFERROR(5*B263,0)</f>
        <v>0</v>
      </c>
      <c r="L263" s="476">
        <v>0</v>
      </c>
      <c r="M263" s="476">
        <v>0</v>
      </c>
      <c r="N263" s="476">
        <v>0</v>
      </c>
      <c r="O263" s="476">
        <v>0</v>
      </c>
      <c r="P263" s="476">
        <v>0</v>
      </c>
      <c r="Q263" s="476">
        <v>0</v>
      </c>
      <c r="R263" s="476">
        <v>0</v>
      </c>
      <c r="S263" s="25" t="str">
        <f t="shared" si="10"/>
        <v xml:space="preserve"> </v>
      </c>
      <c r="T263" s="472"/>
    </row>
    <row r="264" spans="1:20" ht="15" customHeight="1">
      <c r="A264" s="25" t="s">
        <v>344</v>
      </c>
      <c r="B264" s="474">
        <v>0</v>
      </c>
      <c r="C264" s="475">
        <v>20</v>
      </c>
      <c r="D264" s="476">
        <f>IFERROR(20*B264,0)</f>
        <v>0</v>
      </c>
      <c r="E264" s="476">
        <v>0</v>
      </c>
      <c r="F264" s="476">
        <v>0</v>
      </c>
      <c r="G264" s="476">
        <v>0</v>
      </c>
      <c r="H264" s="476">
        <v>0</v>
      </c>
      <c r="I264" s="476">
        <v>0</v>
      </c>
      <c r="J264" s="476">
        <v>0</v>
      </c>
      <c r="K264" s="476">
        <v>0</v>
      </c>
      <c r="L264" s="476">
        <v>0</v>
      </c>
      <c r="M264" s="476">
        <v>0</v>
      </c>
      <c r="N264" s="476">
        <v>0</v>
      </c>
      <c r="O264" s="476">
        <v>0</v>
      </c>
      <c r="P264" s="476">
        <v>0</v>
      </c>
      <c r="Q264" s="476">
        <v>0</v>
      </c>
      <c r="R264" s="476">
        <v>0</v>
      </c>
      <c r="S264" s="25" t="str">
        <f t="shared" si="10"/>
        <v xml:space="preserve"> </v>
      </c>
      <c r="T264" s="472"/>
    </row>
    <row r="265" spans="1:20" ht="15" customHeight="1">
      <c r="A265" s="25" t="s">
        <v>342</v>
      </c>
      <c r="B265" s="474">
        <v>0</v>
      </c>
      <c r="C265" s="475">
        <v>10</v>
      </c>
      <c r="D265" s="476">
        <f>IFERROR(10*B265,0)</f>
        <v>0</v>
      </c>
      <c r="E265" s="476">
        <v>0</v>
      </c>
      <c r="F265" s="476">
        <v>0</v>
      </c>
      <c r="G265" s="476">
        <v>0</v>
      </c>
      <c r="H265" s="476">
        <v>0</v>
      </c>
      <c r="I265" s="476">
        <v>0</v>
      </c>
      <c r="J265" s="476">
        <v>0</v>
      </c>
      <c r="K265" s="476">
        <v>0</v>
      </c>
      <c r="L265" s="476">
        <v>0</v>
      </c>
      <c r="M265" s="476">
        <v>0</v>
      </c>
      <c r="N265" s="476">
        <v>0</v>
      </c>
      <c r="O265" s="476">
        <v>0</v>
      </c>
      <c r="P265" s="476">
        <v>0</v>
      </c>
      <c r="Q265" s="476">
        <v>0</v>
      </c>
      <c r="R265" s="476">
        <v>0</v>
      </c>
      <c r="S265" s="25" t="str">
        <f t="shared" si="10"/>
        <v xml:space="preserve"> </v>
      </c>
      <c r="T265" s="472"/>
    </row>
    <row r="266" spans="1:20" ht="15" customHeight="1">
      <c r="A266" s="25" t="s">
        <v>324</v>
      </c>
      <c r="B266" s="474">
        <v>0</v>
      </c>
      <c r="C266" s="475">
        <v>4</v>
      </c>
      <c r="D266" s="476">
        <v>0</v>
      </c>
      <c r="E266" s="476">
        <v>0</v>
      </c>
      <c r="F266" s="476">
        <v>0</v>
      </c>
      <c r="G266" s="476">
        <v>0</v>
      </c>
      <c r="H266" s="476">
        <v>0</v>
      </c>
      <c r="I266" s="476">
        <v>0</v>
      </c>
      <c r="J266" s="476">
        <f>IFERROR(4*B266,0)</f>
        <v>0</v>
      </c>
      <c r="K266" s="476">
        <v>0</v>
      </c>
      <c r="L266" s="476">
        <v>0</v>
      </c>
      <c r="M266" s="476">
        <v>0</v>
      </c>
      <c r="N266" s="476">
        <v>0</v>
      </c>
      <c r="O266" s="476">
        <v>0</v>
      </c>
      <c r="P266" s="476">
        <v>0</v>
      </c>
      <c r="Q266" s="476">
        <v>0</v>
      </c>
      <c r="R266" s="476">
        <v>0</v>
      </c>
      <c r="S266" s="25" t="str">
        <f t="shared" si="10"/>
        <v xml:space="preserve"> </v>
      </c>
      <c r="T266" s="472"/>
    </row>
    <row r="267" spans="1:20" ht="15" customHeight="1">
      <c r="A267" s="25" t="s">
        <v>330</v>
      </c>
      <c r="B267" s="474">
        <v>0</v>
      </c>
      <c r="C267" s="475">
        <v>5</v>
      </c>
      <c r="D267" s="476">
        <v>0</v>
      </c>
      <c r="E267" s="476">
        <v>0</v>
      </c>
      <c r="F267" s="476">
        <f>IFERROR(2*B267,0)</f>
        <v>0</v>
      </c>
      <c r="G267" s="476">
        <f>IFERROR(1*B267,0)</f>
        <v>0</v>
      </c>
      <c r="H267" s="476">
        <v>0</v>
      </c>
      <c r="I267" s="476">
        <f>IFERROR(2*B267,0)</f>
        <v>0</v>
      </c>
      <c r="J267" s="476">
        <v>0</v>
      </c>
      <c r="K267" s="476">
        <v>0</v>
      </c>
      <c r="L267" s="476">
        <v>0</v>
      </c>
      <c r="M267" s="476">
        <v>0</v>
      </c>
      <c r="N267" s="476">
        <v>0</v>
      </c>
      <c r="O267" s="476">
        <v>0</v>
      </c>
      <c r="P267" s="476">
        <v>0</v>
      </c>
      <c r="Q267" s="476">
        <v>0</v>
      </c>
      <c r="R267" s="476">
        <v>0</v>
      </c>
      <c r="S267" s="25" t="str">
        <f t="shared" si="10"/>
        <v xml:space="preserve"> </v>
      </c>
      <c r="T267" s="472"/>
    </row>
    <row r="268" spans="1:20" ht="15" customHeight="1">
      <c r="A268" s="25" t="s">
        <v>334</v>
      </c>
      <c r="B268" s="474">
        <v>0</v>
      </c>
      <c r="C268" s="475">
        <v>6</v>
      </c>
      <c r="D268" s="476">
        <v>0</v>
      </c>
      <c r="E268" s="476">
        <f>IFERROR(1*B268,0)</f>
        <v>0</v>
      </c>
      <c r="F268" s="476">
        <f>IFERROR(2*B268,0)</f>
        <v>0</v>
      </c>
      <c r="G268" s="476">
        <f>IFERROR(1*B268,0)</f>
        <v>0</v>
      </c>
      <c r="H268" s="476">
        <f>IFERROR(2*B268,0)</f>
        <v>0</v>
      </c>
      <c r="I268" s="476">
        <v>0</v>
      </c>
      <c r="J268" s="476">
        <v>0</v>
      </c>
      <c r="K268" s="476">
        <v>0</v>
      </c>
      <c r="L268" s="476">
        <v>0</v>
      </c>
      <c r="M268" s="476">
        <v>0</v>
      </c>
      <c r="N268" s="476">
        <v>0</v>
      </c>
      <c r="O268" s="476">
        <v>0</v>
      </c>
      <c r="P268" s="476">
        <v>0</v>
      </c>
      <c r="Q268" s="476">
        <v>0</v>
      </c>
      <c r="R268" s="476">
        <v>0</v>
      </c>
      <c r="S268" s="25" t="str">
        <f t="shared" si="10"/>
        <v xml:space="preserve"> </v>
      </c>
      <c r="T268" s="472"/>
    </row>
    <row r="269" spans="1:20" ht="15" customHeight="1">
      <c r="A269" s="25" t="s">
        <v>336</v>
      </c>
      <c r="B269" s="474">
        <v>0</v>
      </c>
      <c r="C269" s="475">
        <v>5</v>
      </c>
      <c r="D269" s="476">
        <v>0</v>
      </c>
      <c r="E269" s="476">
        <f>IFERROR(1*B269,0)</f>
        <v>0</v>
      </c>
      <c r="F269" s="476">
        <f>IFERROR(3*B269,0)</f>
        <v>0</v>
      </c>
      <c r="G269" s="476">
        <v>0</v>
      </c>
      <c r="H269" s="476">
        <f>IFERROR(1*B269,0)</f>
        <v>0</v>
      </c>
      <c r="I269" s="476">
        <v>0</v>
      </c>
      <c r="J269" s="476">
        <v>0</v>
      </c>
      <c r="K269" s="476">
        <v>0</v>
      </c>
      <c r="L269" s="476">
        <v>0</v>
      </c>
      <c r="M269" s="476">
        <v>0</v>
      </c>
      <c r="N269" s="476">
        <v>0</v>
      </c>
      <c r="O269" s="476">
        <v>0</v>
      </c>
      <c r="P269" s="476">
        <v>0</v>
      </c>
      <c r="Q269" s="476">
        <v>0</v>
      </c>
      <c r="R269" s="476">
        <v>0</v>
      </c>
      <c r="S269" s="25" t="str">
        <f t="shared" si="10"/>
        <v xml:space="preserve"> </v>
      </c>
      <c r="T269" s="472"/>
    </row>
    <row r="270" spans="1:20" ht="15" customHeight="1">
      <c r="A270" s="25" t="s">
        <v>384</v>
      </c>
      <c r="B270" s="474">
        <v>0</v>
      </c>
      <c r="C270" s="475">
        <v>10</v>
      </c>
      <c r="D270" s="476">
        <f>IFERROR(10*B270,0)</f>
        <v>0</v>
      </c>
      <c r="E270" s="476">
        <v>0</v>
      </c>
      <c r="F270" s="476">
        <v>0</v>
      </c>
      <c r="G270" s="476">
        <v>0</v>
      </c>
      <c r="H270" s="476">
        <v>0</v>
      </c>
      <c r="I270" s="476">
        <v>0</v>
      </c>
      <c r="J270" s="476">
        <v>0</v>
      </c>
      <c r="K270" s="476">
        <v>0</v>
      </c>
      <c r="L270" s="476">
        <v>0</v>
      </c>
      <c r="M270" s="476">
        <v>0</v>
      </c>
      <c r="N270" s="476">
        <v>0</v>
      </c>
      <c r="O270" s="476">
        <v>0</v>
      </c>
      <c r="P270" s="476">
        <v>0</v>
      </c>
      <c r="Q270" s="476">
        <v>0</v>
      </c>
      <c r="R270" s="476">
        <v>0</v>
      </c>
      <c r="S270" s="25" t="str">
        <f t="shared" si="10"/>
        <v xml:space="preserve"> </v>
      </c>
      <c r="T270" s="472"/>
    </row>
    <row r="271" spans="1:20" ht="15" customHeight="1">
      <c r="A271" s="25" t="s">
        <v>386</v>
      </c>
      <c r="B271" s="474">
        <v>0</v>
      </c>
      <c r="C271" s="475">
        <v>10</v>
      </c>
      <c r="D271" s="476">
        <f>IFERROR(10*B271,0)</f>
        <v>0</v>
      </c>
      <c r="E271" s="476">
        <v>0</v>
      </c>
      <c r="F271" s="476">
        <v>0</v>
      </c>
      <c r="G271" s="476">
        <v>0</v>
      </c>
      <c r="H271" s="476">
        <v>0</v>
      </c>
      <c r="I271" s="476">
        <v>0</v>
      </c>
      <c r="J271" s="476">
        <v>0</v>
      </c>
      <c r="K271" s="476">
        <v>0</v>
      </c>
      <c r="L271" s="476">
        <v>0</v>
      </c>
      <c r="M271" s="476">
        <v>0</v>
      </c>
      <c r="N271" s="476">
        <v>0</v>
      </c>
      <c r="O271" s="476">
        <v>0</v>
      </c>
      <c r="P271" s="476">
        <v>0</v>
      </c>
      <c r="Q271" s="476">
        <v>0</v>
      </c>
      <c r="R271" s="476">
        <v>0</v>
      </c>
      <c r="S271" s="25" t="str">
        <f t="shared" si="10"/>
        <v xml:space="preserve"> </v>
      </c>
      <c r="T271" s="472"/>
    </row>
    <row r="272" spans="1:20" ht="15" customHeight="1">
      <c r="A272" s="25" t="s">
        <v>388</v>
      </c>
      <c r="B272" s="474">
        <v>0</v>
      </c>
      <c r="C272" s="475">
        <v>10</v>
      </c>
      <c r="D272" s="476">
        <f>IFERROR(10*B272,0)</f>
        <v>0</v>
      </c>
      <c r="E272" s="476">
        <v>0</v>
      </c>
      <c r="F272" s="476">
        <v>0</v>
      </c>
      <c r="G272" s="476">
        <v>0</v>
      </c>
      <c r="H272" s="476">
        <v>0</v>
      </c>
      <c r="I272" s="476">
        <v>0</v>
      </c>
      <c r="J272" s="476">
        <v>0</v>
      </c>
      <c r="K272" s="476">
        <v>0</v>
      </c>
      <c r="L272" s="476">
        <v>0</v>
      </c>
      <c r="M272" s="476">
        <v>0</v>
      </c>
      <c r="N272" s="476">
        <v>0</v>
      </c>
      <c r="O272" s="476">
        <v>0</v>
      </c>
      <c r="P272" s="476">
        <v>0</v>
      </c>
      <c r="Q272" s="476">
        <v>0</v>
      </c>
      <c r="R272" s="476">
        <v>0</v>
      </c>
      <c r="S272" s="25" t="str">
        <f t="shared" si="10"/>
        <v xml:space="preserve"> </v>
      </c>
      <c r="T272" s="472"/>
    </row>
    <row r="273" spans="1:20" ht="15" customHeight="1">
      <c r="A273" s="25" t="s">
        <v>390</v>
      </c>
      <c r="B273" s="474">
        <v>0</v>
      </c>
      <c r="C273" s="475">
        <v>20</v>
      </c>
      <c r="D273" s="476">
        <f>IFERROR(20*B273,0)</f>
        <v>0</v>
      </c>
      <c r="E273" s="476">
        <v>0</v>
      </c>
      <c r="F273" s="476">
        <v>0</v>
      </c>
      <c r="G273" s="476">
        <v>0</v>
      </c>
      <c r="H273" s="476">
        <v>0</v>
      </c>
      <c r="I273" s="476">
        <v>0</v>
      </c>
      <c r="J273" s="476">
        <v>0</v>
      </c>
      <c r="K273" s="476">
        <v>0</v>
      </c>
      <c r="L273" s="476">
        <v>0</v>
      </c>
      <c r="M273" s="476">
        <v>0</v>
      </c>
      <c r="N273" s="476">
        <v>0</v>
      </c>
      <c r="O273" s="476">
        <v>0</v>
      </c>
      <c r="P273" s="476">
        <v>0</v>
      </c>
      <c r="Q273" s="476">
        <v>0</v>
      </c>
      <c r="R273" s="476">
        <v>0</v>
      </c>
      <c r="S273" s="25" t="str">
        <f t="shared" si="10"/>
        <v xml:space="preserve"> </v>
      </c>
      <c r="T273" s="472"/>
    </row>
    <row r="274" spans="1:20" ht="15" customHeight="1">
      <c r="A274" s="25" t="s">
        <v>376</v>
      </c>
      <c r="B274" s="474">
        <v>0</v>
      </c>
      <c r="C274" s="475">
        <v>10</v>
      </c>
      <c r="D274" s="476">
        <f>IFERROR(3*B274,0)</f>
        <v>0</v>
      </c>
      <c r="E274" s="476">
        <f>IFERROR(7*B274,0)</f>
        <v>0</v>
      </c>
      <c r="F274" s="476">
        <v>0</v>
      </c>
      <c r="G274" s="476">
        <v>0</v>
      </c>
      <c r="H274" s="476">
        <v>0</v>
      </c>
      <c r="I274" s="476">
        <v>0</v>
      </c>
      <c r="J274" s="476">
        <v>0</v>
      </c>
      <c r="K274" s="476">
        <v>0</v>
      </c>
      <c r="L274" s="476">
        <v>0</v>
      </c>
      <c r="M274" s="476">
        <v>0</v>
      </c>
      <c r="N274" s="476">
        <v>0</v>
      </c>
      <c r="O274" s="476">
        <v>0</v>
      </c>
      <c r="P274" s="476">
        <v>0</v>
      </c>
      <c r="Q274" s="476">
        <v>0</v>
      </c>
      <c r="R274" s="476">
        <v>0</v>
      </c>
      <c r="S274" s="25" t="str">
        <f t="shared" si="10"/>
        <v xml:space="preserve"> </v>
      </c>
      <c r="T274" s="472"/>
    </row>
    <row r="275" spans="1:20" ht="15" customHeight="1">
      <c r="A275" s="25" t="s">
        <v>370</v>
      </c>
      <c r="B275" s="474">
        <v>0</v>
      </c>
      <c r="C275" s="475">
        <v>5</v>
      </c>
      <c r="D275" s="476">
        <v>0</v>
      </c>
      <c r="E275" s="476">
        <v>0</v>
      </c>
      <c r="F275" s="476">
        <v>0</v>
      </c>
      <c r="G275" s="476">
        <v>0</v>
      </c>
      <c r="H275" s="476">
        <f>IFERROR(1*B275,0)</f>
        <v>0</v>
      </c>
      <c r="I275" s="476">
        <f>IFERROR(4*B275,0)</f>
        <v>0</v>
      </c>
      <c r="J275" s="476">
        <v>0</v>
      </c>
      <c r="K275" s="476">
        <v>0</v>
      </c>
      <c r="L275" s="476">
        <v>0</v>
      </c>
      <c r="M275" s="476">
        <v>0</v>
      </c>
      <c r="N275" s="476">
        <v>0</v>
      </c>
      <c r="O275" s="476">
        <v>0</v>
      </c>
      <c r="P275" s="476">
        <v>0</v>
      </c>
      <c r="Q275" s="476">
        <v>0</v>
      </c>
      <c r="R275" s="476">
        <v>0</v>
      </c>
      <c r="S275" s="25" t="str">
        <f t="shared" si="10"/>
        <v xml:space="preserve"> </v>
      </c>
      <c r="T275" s="472"/>
    </row>
    <row r="276" spans="1:20" ht="15" customHeight="1">
      <c r="A276" s="25" t="s">
        <v>362</v>
      </c>
      <c r="B276" s="474">
        <v>0</v>
      </c>
      <c r="C276" s="475">
        <v>3</v>
      </c>
      <c r="D276" s="476">
        <v>0</v>
      </c>
      <c r="E276" s="476">
        <v>0</v>
      </c>
      <c r="F276" s="476">
        <v>0</v>
      </c>
      <c r="G276" s="476">
        <v>0</v>
      </c>
      <c r="H276" s="476">
        <v>0</v>
      </c>
      <c r="I276" s="476">
        <v>0</v>
      </c>
      <c r="J276" s="476">
        <f>IFERROR(1*B276,0)</f>
        <v>0</v>
      </c>
      <c r="K276" s="476">
        <f>IFERROR(1*B276,0)</f>
        <v>0</v>
      </c>
      <c r="L276" s="476">
        <f>IFERROR(1*B276,0)</f>
        <v>0</v>
      </c>
      <c r="M276" s="476">
        <v>0</v>
      </c>
      <c r="N276" s="476">
        <v>0</v>
      </c>
      <c r="O276" s="476">
        <v>0</v>
      </c>
      <c r="P276" s="476">
        <v>0</v>
      </c>
      <c r="Q276" s="476">
        <v>0</v>
      </c>
      <c r="R276" s="476">
        <v>0</v>
      </c>
      <c r="S276" s="25" t="str">
        <f t="shared" si="10"/>
        <v xml:space="preserve"> </v>
      </c>
      <c r="T276" s="472"/>
    </row>
    <row r="277" spans="1:20" ht="15" customHeight="1">
      <c r="A277" s="25" t="s">
        <v>364</v>
      </c>
      <c r="B277" s="474">
        <v>0</v>
      </c>
      <c r="C277" s="475">
        <v>1</v>
      </c>
      <c r="D277" s="476">
        <v>0</v>
      </c>
      <c r="E277" s="476">
        <v>0</v>
      </c>
      <c r="F277" s="476">
        <v>0</v>
      </c>
      <c r="G277" s="476">
        <v>0</v>
      </c>
      <c r="H277" s="476">
        <v>0</v>
      </c>
      <c r="I277" s="476">
        <v>0</v>
      </c>
      <c r="J277" s="476">
        <v>0</v>
      </c>
      <c r="K277" s="476">
        <v>0</v>
      </c>
      <c r="L277" s="476">
        <f>IFERROR(1*B277,0)</f>
        <v>0</v>
      </c>
      <c r="M277" s="476">
        <v>0</v>
      </c>
      <c r="N277" s="476">
        <v>0</v>
      </c>
      <c r="O277" s="476">
        <v>0</v>
      </c>
      <c r="P277" s="476">
        <v>0</v>
      </c>
      <c r="Q277" s="476">
        <v>0</v>
      </c>
      <c r="R277" s="476">
        <v>0</v>
      </c>
      <c r="S277" s="25" t="str">
        <f t="shared" si="10"/>
        <v xml:space="preserve"> </v>
      </c>
      <c r="T277" s="472"/>
    </row>
    <row r="278" spans="1:20" ht="15" customHeight="1">
      <c r="A278" s="25" t="s">
        <v>366</v>
      </c>
      <c r="B278" s="474">
        <v>0</v>
      </c>
      <c r="C278" s="475">
        <v>1</v>
      </c>
      <c r="D278" s="476">
        <v>0</v>
      </c>
      <c r="E278" s="476">
        <v>0</v>
      </c>
      <c r="F278" s="476">
        <v>0</v>
      </c>
      <c r="G278" s="476">
        <v>0</v>
      </c>
      <c r="H278" s="476">
        <v>0</v>
      </c>
      <c r="I278" s="476">
        <v>0</v>
      </c>
      <c r="J278" s="476">
        <f>IFERROR(1*B278,0)</f>
        <v>0</v>
      </c>
      <c r="K278" s="476">
        <v>0</v>
      </c>
      <c r="L278" s="476">
        <v>0</v>
      </c>
      <c r="M278" s="476">
        <v>0</v>
      </c>
      <c r="N278" s="476">
        <v>0</v>
      </c>
      <c r="O278" s="476">
        <v>0</v>
      </c>
      <c r="P278" s="476">
        <v>0</v>
      </c>
      <c r="Q278" s="476">
        <v>0</v>
      </c>
      <c r="R278" s="476">
        <v>0</v>
      </c>
      <c r="S278" s="25" t="str">
        <f t="shared" si="10"/>
        <v xml:space="preserve"> </v>
      </c>
      <c r="T278" s="472"/>
    </row>
    <row r="279" spans="1:20" ht="15" customHeight="1">
      <c r="A279" s="25" t="s">
        <v>368</v>
      </c>
      <c r="B279" s="474">
        <v>0</v>
      </c>
      <c r="C279" s="475">
        <v>1</v>
      </c>
      <c r="D279" s="476">
        <v>0</v>
      </c>
      <c r="E279" s="476">
        <v>0</v>
      </c>
      <c r="F279" s="476">
        <v>0</v>
      </c>
      <c r="G279" s="476">
        <v>0</v>
      </c>
      <c r="H279" s="476">
        <v>0</v>
      </c>
      <c r="I279" s="476">
        <v>0</v>
      </c>
      <c r="J279" s="476">
        <v>0</v>
      </c>
      <c r="K279" s="476">
        <f>IFERROR(1*B279,0)</f>
        <v>0</v>
      </c>
      <c r="L279" s="476">
        <v>0</v>
      </c>
      <c r="M279" s="476">
        <v>0</v>
      </c>
      <c r="N279" s="476">
        <v>0</v>
      </c>
      <c r="O279" s="476">
        <v>0</v>
      </c>
      <c r="P279" s="476">
        <v>0</v>
      </c>
      <c r="Q279" s="476">
        <v>0</v>
      </c>
      <c r="R279" s="476">
        <v>0</v>
      </c>
      <c r="S279" s="25" t="str">
        <f t="shared" si="10"/>
        <v xml:space="preserve"> </v>
      </c>
      <c r="T279" s="472"/>
    </row>
    <row r="280" spans="1:20" ht="15" customHeight="1">
      <c r="A280" s="25" t="s">
        <v>378</v>
      </c>
      <c r="B280" s="474">
        <v>0</v>
      </c>
      <c r="C280" s="475">
        <v>10</v>
      </c>
      <c r="D280" s="476">
        <v>0</v>
      </c>
      <c r="E280" s="476">
        <f>IFERROR(7*B280,0)</f>
        <v>0</v>
      </c>
      <c r="F280" s="476">
        <f>IFERROR(3*B280,0)</f>
        <v>0</v>
      </c>
      <c r="G280" s="476">
        <v>0</v>
      </c>
      <c r="H280" s="476">
        <v>0</v>
      </c>
      <c r="I280" s="476">
        <v>0</v>
      </c>
      <c r="J280" s="476">
        <v>0</v>
      </c>
      <c r="K280" s="476">
        <v>0</v>
      </c>
      <c r="L280" s="476">
        <v>0</v>
      </c>
      <c r="M280" s="476">
        <v>0</v>
      </c>
      <c r="N280" s="476">
        <v>0</v>
      </c>
      <c r="O280" s="476">
        <v>0</v>
      </c>
      <c r="P280" s="476">
        <v>0</v>
      </c>
      <c r="Q280" s="476">
        <v>0</v>
      </c>
      <c r="R280" s="476">
        <v>0</v>
      </c>
      <c r="S280" s="25" t="str">
        <f t="shared" si="10"/>
        <v xml:space="preserve"> </v>
      </c>
      <c r="T280" s="472"/>
    </row>
    <row r="281" spans="1:20" ht="15" customHeight="1">
      <c r="A281" s="25" t="s">
        <v>392</v>
      </c>
      <c r="B281" s="474">
        <v>0</v>
      </c>
      <c r="C281" s="475">
        <v>20</v>
      </c>
      <c r="D281" s="476">
        <f>IFERROR(20*B281,0)</f>
        <v>0</v>
      </c>
      <c r="E281" s="476">
        <v>0</v>
      </c>
      <c r="F281" s="476">
        <v>0</v>
      </c>
      <c r="G281" s="476">
        <v>0</v>
      </c>
      <c r="H281" s="476">
        <v>0</v>
      </c>
      <c r="I281" s="476">
        <v>0</v>
      </c>
      <c r="J281" s="476">
        <v>0</v>
      </c>
      <c r="K281" s="476">
        <v>0</v>
      </c>
      <c r="L281" s="476">
        <v>0</v>
      </c>
      <c r="M281" s="476">
        <v>0</v>
      </c>
      <c r="N281" s="476">
        <v>0</v>
      </c>
      <c r="O281" s="476">
        <v>0</v>
      </c>
      <c r="P281" s="476">
        <v>0</v>
      </c>
      <c r="Q281" s="476">
        <v>0</v>
      </c>
      <c r="R281" s="476">
        <v>0</v>
      </c>
      <c r="S281" s="25" t="str">
        <f t="shared" si="10"/>
        <v xml:space="preserve"> </v>
      </c>
      <c r="T281" s="472"/>
    </row>
    <row r="282" spans="1:20" ht="15" customHeight="1">
      <c r="A282" s="25" t="s">
        <v>380</v>
      </c>
      <c r="B282" s="474">
        <v>0</v>
      </c>
      <c r="C282" s="475">
        <v>10</v>
      </c>
      <c r="D282" s="476">
        <v>0</v>
      </c>
      <c r="E282" s="476">
        <f>IFERROR(9*B282,0)</f>
        <v>0</v>
      </c>
      <c r="F282" s="476">
        <f>IFERROR(1*B282,0)</f>
        <v>0</v>
      </c>
      <c r="G282" s="476">
        <v>0</v>
      </c>
      <c r="H282" s="476">
        <v>0</v>
      </c>
      <c r="I282" s="476">
        <v>0</v>
      </c>
      <c r="J282" s="476">
        <v>0</v>
      </c>
      <c r="K282" s="476">
        <v>0</v>
      </c>
      <c r="L282" s="476">
        <v>0</v>
      </c>
      <c r="M282" s="476">
        <v>0</v>
      </c>
      <c r="N282" s="476">
        <v>0</v>
      </c>
      <c r="O282" s="476">
        <v>0</v>
      </c>
      <c r="P282" s="476">
        <v>0</v>
      </c>
      <c r="Q282" s="476">
        <v>0</v>
      </c>
      <c r="R282" s="476">
        <v>0</v>
      </c>
      <c r="S282" s="25" t="str">
        <f t="shared" si="10"/>
        <v xml:space="preserve"> </v>
      </c>
      <c r="T282" s="472"/>
    </row>
    <row r="283" spans="1:20" ht="15" customHeight="1">
      <c r="A283" s="25" t="s">
        <v>382</v>
      </c>
      <c r="B283" s="474">
        <v>0</v>
      </c>
      <c r="C283" s="475">
        <v>10</v>
      </c>
      <c r="D283" s="476">
        <v>0</v>
      </c>
      <c r="E283" s="476">
        <f>IFERROR(10*B283,0)</f>
        <v>0</v>
      </c>
      <c r="F283" s="476">
        <v>0</v>
      </c>
      <c r="G283" s="476">
        <v>0</v>
      </c>
      <c r="H283" s="476">
        <v>0</v>
      </c>
      <c r="I283" s="476">
        <v>0</v>
      </c>
      <c r="J283" s="476">
        <v>0</v>
      </c>
      <c r="K283" s="476">
        <v>0</v>
      </c>
      <c r="L283" s="476">
        <v>0</v>
      </c>
      <c r="M283" s="476">
        <v>0</v>
      </c>
      <c r="N283" s="476">
        <v>0</v>
      </c>
      <c r="O283" s="476">
        <v>0</v>
      </c>
      <c r="P283" s="476">
        <v>0</v>
      </c>
      <c r="Q283" s="476">
        <v>0</v>
      </c>
      <c r="R283" s="476">
        <v>0</v>
      </c>
      <c r="S283" s="25" t="str">
        <f t="shared" si="10"/>
        <v xml:space="preserve"> </v>
      </c>
      <c r="T283" s="472"/>
    </row>
    <row r="284" spans="1:20" ht="15" customHeight="1">
      <c r="A284" s="25" t="s">
        <v>374</v>
      </c>
      <c r="B284" s="474">
        <v>0</v>
      </c>
      <c r="C284" s="475">
        <v>5</v>
      </c>
      <c r="D284" s="476">
        <v>0</v>
      </c>
      <c r="E284" s="476">
        <v>0</v>
      </c>
      <c r="F284" s="476">
        <v>0</v>
      </c>
      <c r="G284" s="476">
        <f>IFERROR(5*B284,0)</f>
        <v>0</v>
      </c>
      <c r="H284" s="476">
        <v>0</v>
      </c>
      <c r="I284" s="476">
        <v>0</v>
      </c>
      <c r="J284" s="476">
        <v>0</v>
      </c>
      <c r="K284" s="476">
        <v>0</v>
      </c>
      <c r="L284" s="476">
        <v>0</v>
      </c>
      <c r="M284" s="476">
        <v>0</v>
      </c>
      <c r="N284" s="476">
        <v>0</v>
      </c>
      <c r="O284" s="476">
        <v>0</v>
      </c>
      <c r="P284" s="476">
        <v>0</v>
      </c>
      <c r="Q284" s="476">
        <v>0</v>
      </c>
      <c r="R284" s="476">
        <v>0</v>
      </c>
      <c r="S284" s="25" t="str">
        <f t="shared" si="10"/>
        <v xml:space="preserve"> </v>
      </c>
      <c r="T284" s="472"/>
    </row>
    <row r="285" spans="1:20" ht="15" customHeight="1">
      <c r="A285" s="25" t="s">
        <v>372</v>
      </c>
      <c r="B285" s="474">
        <v>0</v>
      </c>
      <c r="C285" s="475">
        <v>5</v>
      </c>
      <c r="D285" s="476">
        <v>0</v>
      </c>
      <c r="E285" s="476">
        <v>0</v>
      </c>
      <c r="F285" s="476">
        <f>IFERROR(2*B285,0)</f>
        <v>0</v>
      </c>
      <c r="G285" s="476">
        <f>IFERROR(1*B285,0)</f>
        <v>0</v>
      </c>
      <c r="H285" s="476">
        <f>IFERROR(2*B285,0)</f>
        <v>0</v>
      </c>
      <c r="I285" s="476">
        <v>0</v>
      </c>
      <c r="J285" s="476">
        <v>0</v>
      </c>
      <c r="K285" s="476">
        <v>0</v>
      </c>
      <c r="L285" s="476">
        <v>0</v>
      </c>
      <c r="M285" s="476">
        <v>0</v>
      </c>
      <c r="N285" s="476">
        <v>0</v>
      </c>
      <c r="O285" s="476">
        <v>0</v>
      </c>
      <c r="P285" s="476">
        <v>0</v>
      </c>
      <c r="Q285" s="476">
        <v>0</v>
      </c>
      <c r="R285" s="476">
        <v>0</v>
      </c>
      <c r="S285" s="25" t="str">
        <f t="shared" si="10"/>
        <v xml:space="preserve"> </v>
      </c>
      <c r="T285" s="472"/>
    </row>
    <row r="286" spans="1:20" ht="15" customHeight="1">
      <c r="A286" s="25" t="s">
        <v>348</v>
      </c>
      <c r="B286" s="474">
        <v>0</v>
      </c>
      <c r="C286" s="475">
        <v>4</v>
      </c>
      <c r="D286" s="476">
        <f>IFERROR(4*B286,0)</f>
        <v>0</v>
      </c>
      <c r="E286" s="476">
        <v>0</v>
      </c>
      <c r="F286" s="476">
        <v>0</v>
      </c>
      <c r="G286" s="476">
        <v>0</v>
      </c>
      <c r="H286" s="476">
        <v>0</v>
      </c>
      <c r="I286" s="476">
        <v>0</v>
      </c>
      <c r="J286" s="476">
        <v>0</v>
      </c>
      <c r="K286" s="476">
        <v>0</v>
      </c>
      <c r="L286" s="476">
        <v>0</v>
      </c>
      <c r="M286" s="476">
        <v>0</v>
      </c>
      <c r="N286" s="476">
        <v>0</v>
      </c>
      <c r="O286" s="476">
        <v>0</v>
      </c>
      <c r="P286" s="476">
        <v>0</v>
      </c>
      <c r="Q286" s="476">
        <v>0</v>
      </c>
      <c r="R286" s="476">
        <v>0</v>
      </c>
      <c r="S286" s="25" t="str">
        <f t="shared" si="10"/>
        <v xml:space="preserve"> </v>
      </c>
      <c r="T286" s="472"/>
    </row>
    <row r="287" spans="1:20" ht="15" customHeight="1">
      <c r="A287" s="25" t="s">
        <v>358</v>
      </c>
      <c r="B287" s="474">
        <v>0</v>
      </c>
      <c r="C287" s="475">
        <v>10</v>
      </c>
      <c r="D287" s="476">
        <f>IFERROR(10*B287,0)</f>
        <v>0</v>
      </c>
      <c r="E287" s="476">
        <v>0</v>
      </c>
      <c r="F287" s="476">
        <v>0</v>
      </c>
      <c r="G287" s="476">
        <v>0</v>
      </c>
      <c r="H287" s="476">
        <v>0</v>
      </c>
      <c r="I287" s="476">
        <v>0</v>
      </c>
      <c r="J287" s="476">
        <v>0</v>
      </c>
      <c r="K287" s="476">
        <v>0</v>
      </c>
      <c r="L287" s="476">
        <v>0</v>
      </c>
      <c r="M287" s="476">
        <v>0</v>
      </c>
      <c r="N287" s="476">
        <v>0</v>
      </c>
      <c r="O287" s="476">
        <v>0</v>
      </c>
      <c r="P287" s="476">
        <v>0</v>
      </c>
      <c r="Q287" s="476">
        <v>0</v>
      </c>
      <c r="R287" s="476">
        <v>0</v>
      </c>
      <c r="S287" s="25" t="str">
        <f t="shared" si="10"/>
        <v xml:space="preserve"> </v>
      </c>
      <c r="T287" s="472"/>
    </row>
    <row r="288" spans="1:20" ht="15" customHeight="1">
      <c r="A288" s="25" t="s">
        <v>354</v>
      </c>
      <c r="B288" s="474">
        <v>0</v>
      </c>
      <c r="C288" s="475">
        <v>10</v>
      </c>
      <c r="D288" s="476">
        <f>IFERROR(10*B288,0)</f>
        <v>0</v>
      </c>
      <c r="E288" s="476">
        <v>0</v>
      </c>
      <c r="F288" s="476">
        <v>0</v>
      </c>
      <c r="G288" s="476">
        <v>0</v>
      </c>
      <c r="H288" s="476">
        <v>0</v>
      </c>
      <c r="I288" s="476">
        <v>0</v>
      </c>
      <c r="J288" s="476">
        <v>0</v>
      </c>
      <c r="K288" s="476">
        <v>0</v>
      </c>
      <c r="L288" s="476">
        <v>0</v>
      </c>
      <c r="M288" s="476">
        <v>0</v>
      </c>
      <c r="N288" s="476">
        <v>0</v>
      </c>
      <c r="O288" s="476">
        <v>0</v>
      </c>
      <c r="P288" s="476">
        <v>0</v>
      </c>
      <c r="Q288" s="476">
        <v>0</v>
      </c>
      <c r="R288" s="476">
        <v>0</v>
      </c>
      <c r="S288" s="25" t="str">
        <f t="shared" si="10"/>
        <v xml:space="preserve"> </v>
      </c>
      <c r="T288" s="472"/>
    </row>
    <row r="289" spans="1:20" ht="15" customHeight="1">
      <c r="A289" s="25" t="s">
        <v>350</v>
      </c>
      <c r="B289" s="474">
        <v>0</v>
      </c>
      <c r="C289" s="475">
        <v>5</v>
      </c>
      <c r="D289" s="476">
        <f>IFERROR(5*B289,0)</f>
        <v>0</v>
      </c>
      <c r="E289" s="476">
        <v>0</v>
      </c>
      <c r="F289" s="476">
        <v>0</v>
      </c>
      <c r="G289" s="476">
        <v>0</v>
      </c>
      <c r="H289" s="476">
        <v>0</v>
      </c>
      <c r="I289" s="476">
        <v>0</v>
      </c>
      <c r="J289" s="476">
        <v>0</v>
      </c>
      <c r="K289" s="476">
        <v>0</v>
      </c>
      <c r="L289" s="476">
        <v>0</v>
      </c>
      <c r="M289" s="476">
        <v>0</v>
      </c>
      <c r="N289" s="476">
        <v>0</v>
      </c>
      <c r="O289" s="476">
        <v>0</v>
      </c>
      <c r="P289" s="476">
        <v>0</v>
      </c>
      <c r="Q289" s="476">
        <v>0</v>
      </c>
      <c r="R289" s="476">
        <v>0</v>
      </c>
      <c r="S289" s="25" t="str">
        <f t="shared" si="10"/>
        <v xml:space="preserve"> </v>
      </c>
      <c r="T289" s="472"/>
    </row>
    <row r="290" spans="1:20" ht="15" customHeight="1">
      <c r="A290" s="25" t="s">
        <v>352</v>
      </c>
      <c r="B290" s="474">
        <v>0</v>
      </c>
      <c r="C290" s="475">
        <v>5</v>
      </c>
      <c r="D290" s="476">
        <f>IFERROR(4*B290,0)</f>
        <v>0</v>
      </c>
      <c r="E290" s="476">
        <f>IFERROR(1*B290,0)</f>
        <v>0</v>
      </c>
      <c r="F290" s="476">
        <v>0</v>
      </c>
      <c r="G290" s="476">
        <v>0</v>
      </c>
      <c r="H290" s="476">
        <v>0</v>
      </c>
      <c r="I290" s="476">
        <v>0</v>
      </c>
      <c r="J290" s="476">
        <v>0</v>
      </c>
      <c r="K290" s="476">
        <v>0</v>
      </c>
      <c r="L290" s="476">
        <v>0</v>
      </c>
      <c r="M290" s="476">
        <v>0</v>
      </c>
      <c r="N290" s="476">
        <v>0</v>
      </c>
      <c r="O290" s="476">
        <v>0</v>
      </c>
      <c r="P290" s="476">
        <v>0</v>
      </c>
      <c r="Q290" s="476">
        <v>0</v>
      </c>
      <c r="R290" s="476">
        <v>0</v>
      </c>
      <c r="S290" s="25" t="str">
        <f t="shared" si="10"/>
        <v xml:space="preserve"> </v>
      </c>
      <c r="T290" s="472"/>
    </row>
    <row r="291" spans="1:20" ht="15" customHeight="1">
      <c r="A291" s="25" t="s">
        <v>356</v>
      </c>
      <c r="B291" s="474">
        <v>0</v>
      </c>
      <c r="C291" s="475">
        <v>10</v>
      </c>
      <c r="D291" s="476">
        <f>IFERROR(10*B291,0)</f>
        <v>0</v>
      </c>
      <c r="E291" s="476">
        <v>0</v>
      </c>
      <c r="F291" s="476">
        <v>0</v>
      </c>
      <c r="G291" s="476">
        <v>0</v>
      </c>
      <c r="H291" s="476">
        <v>0</v>
      </c>
      <c r="I291" s="476">
        <v>0</v>
      </c>
      <c r="J291" s="476">
        <v>0</v>
      </c>
      <c r="K291" s="476">
        <v>0</v>
      </c>
      <c r="L291" s="476">
        <v>0</v>
      </c>
      <c r="M291" s="476">
        <v>0</v>
      </c>
      <c r="N291" s="476">
        <v>0</v>
      </c>
      <c r="O291" s="476">
        <v>0</v>
      </c>
      <c r="P291" s="476">
        <v>0</v>
      </c>
      <c r="Q291" s="476">
        <v>0</v>
      </c>
      <c r="R291" s="476">
        <v>0</v>
      </c>
      <c r="S291" s="25" t="str">
        <f t="shared" si="10"/>
        <v xml:space="preserve"> </v>
      </c>
      <c r="T291" s="472"/>
    </row>
    <row r="292" spans="1:20" ht="15" customHeight="1">
      <c r="A292" s="25" t="s">
        <v>396</v>
      </c>
      <c r="B292" s="474">
        <v>0</v>
      </c>
      <c r="C292" s="475">
        <v>6</v>
      </c>
      <c r="D292" s="476">
        <v>0</v>
      </c>
      <c r="E292" s="476">
        <v>0</v>
      </c>
      <c r="F292" s="476">
        <v>0</v>
      </c>
      <c r="G292" s="476">
        <v>0</v>
      </c>
      <c r="H292" s="476">
        <v>0</v>
      </c>
      <c r="I292" s="476">
        <v>0</v>
      </c>
      <c r="J292" s="476">
        <v>0</v>
      </c>
      <c r="K292" s="476">
        <v>0</v>
      </c>
      <c r="L292" s="476">
        <v>0</v>
      </c>
      <c r="M292" s="476">
        <v>0</v>
      </c>
      <c r="N292" s="476">
        <v>0</v>
      </c>
      <c r="O292" s="476">
        <v>0</v>
      </c>
      <c r="P292" s="476">
        <f>IFERROR(24*B292,0)</f>
        <v>0</v>
      </c>
      <c r="Q292" s="476">
        <v>0</v>
      </c>
      <c r="R292" s="476">
        <v>0</v>
      </c>
      <c r="S292" s="25" t="str">
        <f t="shared" si="10"/>
        <v xml:space="preserve"> </v>
      </c>
      <c r="T292" s="472"/>
    </row>
    <row r="293" spans="1:20" ht="15" customHeight="1">
      <c r="A293" s="25" t="s">
        <v>398</v>
      </c>
      <c r="B293" s="474">
        <v>0</v>
      </c>
      <c r="C293" s="475">
        <v>12</v>
      </c>
      <c r="D293" s="476">
        <v>0</v>
      </c>
      <c r="E293" s="476">
        <v>0</v>
      </c>
      <c r="F293" s="476">
        <v>0</v>
      </c>
      <c r="G293" s="476">
        <f>IFERROR(2*B293,0)</f>
        <v>0</v>
      </c>
      <c r="H293" s="476">
        <f>IFERROR(1*B293,0)</f>
        <v>0</v>
      </c>
      <c r="I293" s="476">
        <v>0</v>
      </c>
      <c r="J293" s="476">
        <v>0</v>
      </c>
      <c r="K293" s="476">
        <v>0</v>
      </c>
      <c r="L293" s="476">
        <v>0</v>
      </c>
      <c r="M293" s="476">
        <v>0</v>
      </c>
      <c r="N293" s="476">
        <v>0</v>
      </c>
      <c r="O293" s="476">
        <v>0</v>
      </c>
      <c r="P293" s="476">
        <f>IFERROR(30*B293,0)</f>
        <v>0</v>
      </c>
      <c r="Q293" s="476">
        <f>IFERROR(5*B293,0)</f>
        <v>0</v>
      </c>
      <c r="R293" s="476">
        <f>IFERROR(1*B293,0)</f>
        <v>0</v>
      </c>
      <c r="S293" s="25" t="str">
        <f t="shared" si="10"/>
        <v xml:space="preserve"> </v>
      </c>
      <c r="T293" s="472"/>
    </row>
    <row r="294" spans="1:20" ht="15" customHeight="1">
      <c r="A294" s="25" t="s">
        <v>400</v>
      </c>
      <c r="B294" s="474">
        <v>0</v>
      </c>
      <c r="C294" s="475">
        <v>14</v>
      </c>
      <c r="D294" s="476">
        <v>0</v>
      </c>
      <c r="E294" s="476">
        <v>0</v>
      </c>
      <c r="F294" s="476">
        <f>IFERROR(2*B294,0)</f>
        <v>0</v>
      </c>
      <c r="G294" s="476">
        <f>IFERROR(1*B294,0)</f>
        <v>0</v>
      </c>
      <c r="H294" s="476">
        <f>IFERROR(2*B294,0)</f>
        <v>0</v>
      </c>
      <c r="I294" s="476">
        <v>0</v>
      </c>
      <c r="J294" s="476">
        <v>0</v>
      </c>
      <c r="K294" s="476">
        <v>0</v>
      </c>
      <c r="L294" s="476">
        <v>0</v>
      </c>
      <c r="M294" s="476">
        <v>0</v>
      </c>
      <c r="N294" s="476">
        <v>0</v>
      </c>
      <c r="O294" s="476">
        <v>0</v>
      </c>
      <c r="P294" s="476">
        <f>IFERROR(32*B294,0)</f>
        <v>0</v>
      </c>
      <c r="Q294" s="476">
        <f>IFERROR(4*B294,0)</f>
        <v>0</v>
      </c>
      <c r="R294" s="476">
        <v>0</v>
      </c>
      <c r="S294" s="25" t="str">
        <f t="shared" si="10"/>
        <v xml:space="preserve"> </v>
      </c>
      <c r="T294" s="472"/>
    </row>
    <row r="295" spans="1:20" ht="15" customHeight="1">
      <c r="A295" s="25" t="s">
        <v>404</v>
      </c>
      <c r="B295" s="474">
        <v>0</v>
      </c>
      <c r="C295" s="475">
        <v>10</v>
      </c>
      <c r="D295" s="476">
        <v>0</v>
      </c>
      <c r="E295" s="476">
        <v>0</v>
      </c>
      <c r="F295" s="476">
        <v>0</v>
      </c>
      <c r="G295" s="476">
        <v>0</v>
      </c>
      <c r="H295" s="476">
        <v>0</v>
      </c>
      <c r="I295" s="476">
        <v>0</v>
      </c>
      <c r="J295" s="476">
        <v>0</v>
      </c>
      <c r="K295" s="476">
        <v>0</v>
      </c>
      <c r="L295" s="476">
        <v>0</v>
      </c>
      <c r="M295" s="476">
        <v>0</v>
      </c>
      <c r="N295" s="476">
        <v>0</v>
      </c>
      <c r="O295" s="476">
        <v>0</v>
      </c>
      <c r="P295" s="476">
        <f>IFERROR(10*B295,0)</f>
        <v>0</v>
      </c>
      <c r="Q295" s="476">
        <v>0</v>
      </c>
      <c r="R295" s="476">
        <v>0</v>
      </c>
      <c r="S295" s="25" t="str">
        <f t="shared" si="10"/>
        <v xml:space="preserve"> </v>
      </c>
      <c r="T295" s="472"/>
    </row>
    <row r="296" spans="1:20" ht="15" customHeight="1">
      <c r="A296" s="25" t="s">
        <v>427</v>
      </c>
      <c r="B296" s="474">
        <v>0</v>
      </c>
      <c r="C296" s="475">
        <v>10</v>
      </c>
      <c r="D296" s="476">
        <v>0</v>
      </c>
      <c r="E296" s="476">
        <v>0</v>
      </c>
      <c r="F296" s="476">
        <v>0</v>
      </c>
      <c r="G296" s="476">
        <v>0</v>
      </c>
      <c r="H296" s="476">
        <v>0</v>
      </c>
      <c r="I296" s="476">
        <v>0</v>
      </c>
      <c r="J296" s="476">
        <v>0</v>
      </c>
      <c r="K296" s="476">
        <v>0</v>
      </c>
      <c r="L296" s="476">
        <v>0</v>
      </c>
      <c r="M296" s="476">
        <v>0</v>
      </c>
      <c r="N296" s="476">
        <v>0</v>
      </c>
      <c r="O296" s="476">
        <v>0</v>
      </c>
      <c r="P296" s="476">
        <f>IFERROR(24*B296,0)</f>
        <v>0</v>
      </c>
      <c r="Q296" s="476">
        <v>0</v>
      </c>
      <c r="R296" s="476">
        <v>0</v>
      </c>
      <c r="S296" s="25" t="str">
        <f t="shared" si="10"/>
        <v xml:space="preserve"> </v>
      </c>
      <c r="T296" s="472"/>
    </row>
    <row r="297" spans="1:20" ht="15" customHeight="1">
      <c r="A297" s="25" t="s">
        <v>429</v>
      </c>
      <c r="B297" s="474">
        <v>0</v>
      </c>
      <c r="C297" s="475">
        <v>5</v>
      </c>
      <c r="D297" s="476">
        <v>0</v>
      </c>
      <c r="E297" s="476">
        <v>0</v>
      </c>
      <c r="F297" s="476">
        <v>0</v>
      </c>
      <c r="G297" s="476">
        <v>0</v>
      </c>
      <c r="H297" s="476">
        <v>0</v>
      </c>
      <c r="I297" s="476">
        <v>0</v>
      </c>
      <c r="J297" s="476">
        <v>0</v>
      </c>
      <c r="K297" s="476">
        <v>0</v>
      </c>
      <c r="L297" s="476">
        <v>0</v>
      </c>
      <c r="M297" s="476">
        <v>0</v>
      </c>
      <c r="N297" s="476">
        <v>0</v>
      </c>
      <c r="O297" s="476">
        <v>0</v>
      </c>
      <c r="P297" s="476">
        <f>IFERROR(12*B297,0)</f>
        <v>0</v>
      </c>
      <c r="Q297" s="476">
        <v>0</v>
      </c>
      <c r="R297" s="476">
        <v>0</v>
      </c>
      <c r="S297" s="25" t="str">
        <f t="shared" si="10"/>
        <v xml:space="preserve"> </v>
      </c>
      <c r="T297" s="472"/>
    </row>
    <row r="298" spans="1:20" ht="15" customHeight="1">
      <c r="A298" s="25" t="s">
        <v>425</v>
      </c>
      <c r="B298" s="474">
        <v>0</v>
      </c>
      <c r="C298" s="475">
        <v>10</v>
      </c>
      <c r="D298" s="476">
        <f>IFERROR(10*B298,0)</f>
        <v>0</v>
      </c>
      <c r="E298" s="476">
        <v>0</v>
      </c>
      <c r="F298" s="476">
        <v>0</v>
      </c>
      <c r="G298" s="476">
        <v>0</v>
      </c>
      <c r="H298" s="476">
        <v>0</v>
      </c>
      <c r="I298" s="476">
        <v>0</v>
      </c>
      <c r="J298" s="476">
        <v>0</v>
      </c>
      <c r="K298" s="476">
        <v>0</v>
      </c>
      <c r="L298" s="476">
        <v>0</v>
      </c>
      <c r="M298" s="476">
        <v>0</v>
      </c>
      <c r="N298" s="476">
        <v>0</v>
      </c>
      <c r="O298" s="476">
        <v>0</v>
      </c>
      <c r="P298" s="476">
        <v>0</v>
      </c>
      <c r="Q298" s="476">
        <v>0</v>
      </c>
      <c r="R298" s="476">
        <v>0</v>
      </c>
      <c r="S298" s="25" t="str">
        <f t="shared" si="10"/>
        <v xml:space="preserve"> </v>
      </c>
      <c r="T298" s="472"/>
    </row>
    <row r="299" spans="1:20" ht="15" customHeight="1">
      <c r="A299" s="25" t="s">
        <v>419</v>
      </c>
      <c r="B299" s="474">
        <v>0</v>
      </c>
      <c r="C299" s="475">
        <v>10</v>
      </c>
      <c r="D299" s="476">
        <f>IFERROR(10*B299,0)</f>
        <v>0</v>
      </c>
      <c r="E299" s="476">
        <v>0</v>
      </c>
      <c r="F299" s="476">
        <v>0</v>
      </c>
      <c r="G299" s="476">
        <v>0</v>
      </c>
      <c r="H299" s="476">
        <v>0</v>
      </c>
      <c r="I299" s="476">
        <v>0</v>
      </c>
      <c r="J299" s="476">
        <v>0</v>
      </c>
      <c r="K299" s="476">
        <v>0</v>
      </c>
      <c r="L299" s="476">
        <v>0</v>
      </c>
      <c r="M299" s="476">
        <v>0</v>
      </c>
      <c r="N299" s="476">
        <v>0</v>
      </c>
      <c r="O299" s="476">
        <v>0</v>
      </c>
      <c r="P299" s="476">
        <v>0</v>
      </c>
      <c r="Q299" s="476">
        <v>0</v>
      </c>
      <c r="R299" s="476">
        <v>0</v>
      </c>
      <c r="S299" s="25" t="str">
        <f t="shared" si="10"/>
        <v xml:space="preserve"> </v>
      </c>
      <c r="T299" s="472"/>
    </row>
    <row r="300" spans="1:20" ht="15" customHeight="1">
      <c r="A300" s="25" t="s">
        <v>413</v>
      </c>
      <c r="B300" s="474">
        <v>0</v>
      </c>
      <c r="C300" s="475">
        <v>5</v>
      </c>
      <c r="D300" s="476">
        <f>IFERROR(5*B300,0)</f>
        <v>0</v>
      </c>
      <c r="E300" s="476">
        <v>0</v>
      </c>
      <c r="F300" s="476">
        <v>0</v>
      </c>
      <c r="G300" s="476">
        <v>0</v>
      </c>
      <c r="H300" s="476">
        <v>0</v>
      </c>
      <c r="I300" s="476">
        <v>0</v>
      </c>
      <c r="J300" s="476">
        <v>0</v>
      </c>
      <c r="K300" s="476">
        <v>0</v>
      </c>
      <c r="L300" s="476">
        <v>0</v>
      </c>
      <c r="M300" s="476">
        <v>0</v>
      </c>
      <c r="N300" s="476">
        <v>0</v>
      </c>
      <c r="O300" s="476">
        <v>0</v>
      </c>
      <c r="P300" s="476">
        <v>0</v>
      </c>
      <c r="Q300" s="476">
        <v>0</v>
      </c>
      <c r="R300" s="476">
        <v>0</v>
      </c>
      <c r="S300" s="25" t="str">
        <f t="shared" si="10"/>
        <v xml:space="preserve"> </v>
      </c>
      <c r="T300" s="472"/>
    </row>
    <row r="301" spans="1:20" ht="15" customHeight="1">
      <c r="A301" s="25" t="s">
        <v>415</v>
      </c>
      <c r="B301" s="474">
        <v>0</v>
      </c>
      <c r="C301" s="475">
        <v>10</v>
      </c>
      <c r="D301" s="476">
        <v>0</v>
      </c>
      <c r="E301" s="476">
        <v>0</v>
      </c>
      <c r="F301" s="476">
        <v>0</v>
      </c>
      <c r="G301" s="476">
        <v>0</v>
      </c>
      <c r="H301" s="476">
        <v>0</v>
      </c>
      <c r="I301" s="476">
        <v>0</v>
      </c>
      <c r="J301" s="476">
        <v>0</v>
      </c>
      <c r="K301" s="476">
        <v>0</v>
      </c>
      <c r="L301" s="476">
        <v>0</v>
      </c>
      <c r="M301" s="476">
        <v>0</v>
      </c>
      <c r="N301" s="476">
        <v>0</v>
      </c>
      <c r="O301" s="476">
        <v>0</v>
      </c>
      <c r="P301" s="476">
        <f>IFERROR(24*B301,0)</f>
        <v>0</v>
      </c>
      <c r="Q301" s="476">
        <v>0</v>
      </c>
      <c r="R301" s="476">
        <v>0</v>
      </c>
      <c r="S301" s="25" t="str">
        <f t="shared" si="10"/>
        <v xml:space="preserve"> </v>
      </c>
      <c r="T301" s="472"/>
    </row>
    <row r="302" spans="1:20" ht="15" customHeight="1">
      <c r="A302" s="25" t="s">
        <v>431</v>
      </c>
      <c r="B302" s="474">
        <v>0</v>
      </c>
      <c r="C302" s="475">
        <v>15</v>
      </c>
      <c r="D302" s="476">
        <v>0</v>
      </c>
      <c r="E302" s="476">
        <v>0</v>
      </c>
      <c r="F302" s="476">
        <v>0</v>
      </c>
      <c r="G302" s="476">
        <v>0</v>
      </c>
      <c r="H302" s="476">
        <v>0</v>
      </c>
      <c r="I302" s="476">
        <v>0</v>
      </c>
      <c r="J302" s="476">
        <v>0</v>
      </c>
      <c r="K302" s="476">
        <v>0</v>
      </c>
      <c r="L302" s="476">
        <v>0</v>
      </c>
      <c r="M302" s="476">
        <v>0</v>
      </c>
      <c r="N302" s="476">
        <v>0</v>
      </c>
      <c r="O302" s="476">
        <v>0</v>
      </c>
      <c r="P302" s="476">
        <f>IFERROR(30*B302,0)</f>
        <v>0</v>
      </c>
      <c r="Q302" s="476">
        <v>0</v>
      </c>
      <c r="R302" s="476">
        <v>0</v>
      </c>
      <c r="S302" s="25" t="str">
        <f t="shared" si="10"/>
        <v xml:space="preserve"> </v>
      </c>
      <c r="T302" s="472"/>
    </row>
    <row r="303" spans="1:20" ht="15" customHeight="1">
      <c r="A303" s="25" t="s">
        <v>433</v>
      </c>
      <c r="B303" s="474">
        <v>0</v>
      </c>
      <c r="C303" s="475">
        <v>5</v>
      </c>
      <c r="D303" s="476">
        <v>0</v>
      </c>
      <c r="E303" s="476">
        <v>0</v>
      </c>
      <c r="F303" s="476">
        <v>0</v>
      </c>
      <c r="G303" s="476">
        <v>0</v>
      </c>
      <c r="H303" s="476">
        <v>0</v>
      </c>
      <c r="I303" s="476">
        <v>0</v>
      </c>
      <c r="J303" s="476">
        <v>0</v>
      </c>
      <c r="K303" s="476">
        <v>0</v>
      </c>
      <c r="L303" s="476">
        <v>0</v>
      </c>
      <c r="M303" s="476">
        <v>0</v>
      </c>
      <c r="N303" s="476">
        <v>0</v>
      </c>
      <c r="O303" s="476">
        <v>0</v>
      </c>
      <c r="P303" s="476">
        <f>IFERROR(15*B303,0)</f>
        <v>0</v>
      </c>
      <c r="Q303" s="476">
        <v>0</v>
      </c>
      <c r="R303" s="476">
        <v>0</v>
      </c>
      <c r="S303" s="25" t="str">
        <f t="shared" si="10"/>
        <v xml:space="preserve"> </v>
      </c>
      <c r="T303" s="472"/>
    </row>
    <row r="304" spans="1:20" ht="15" customHeight="1">
      <c r="A304" s="25" t="s">
        <v>421</v>
      </c>
      <c r="B304" s="474">
        <v>0</v>
      </c>
      <c r="C304" s="475">
        <v>10</v>
      </c>
      <c r="D304" s="476">
        <f>IFERROR(10*B304,0)</f>
        <v>0</v>
      </c>
      <c r="E304" s="476">
        <v>0</v>
      </c>
      <c r="F304" s="476">
        <v>0</v>
      </c>
      <c r="G304" s="476">
        <v>0</v>
      </c>
      <c r="H304" s="476">
        <v>0</v>
      </c>
      <c r="I304" s="476">
        <v>0</v>
      </c>
      <c r="J304" s="476">
        <v>0</v>
      </c>
      <c r="K304" s="476">
        <v>0</v>
      </c>
      <c r="L304" s="476">
        <v>0</v>
      </c>
      <c r="M304" s="476">
        <v>0</v>
      </c>
      <c r="N304" s="476">
        <v>0</v>
      </c>
      <c r="O304" s="476">
        <v>0</v>
      </c>
      <c r="P304" s="476">
        <v>0</v>
      </c>
      <c r="Q304" s="476">
        <v>0</v>
      </c>
      <c r="R304" s="476">
        <v>0</v>
      </c>
      <c r="S304" s="25" t="str">
        <f t="shared" si="10"/>
        <v xml:space="preserve"> </v>
      </c>
      <c r="T304" s="472"/>
    </row>
    <row r="305" spans="1:20" ht="15" customHeight="1">
      <c r="A305" s="25" t="s">
        <v>423</v>
      </c>
      <c r="B305" s="474">
        <v>0</v>
      </c>
      <c r="C305" s="475">
        <v>10</v>
      </c>
      <c r="D305" s="476">
        <f>IFERROR(10*B305,0)</f>
        <v>0</v>
      </c>
      <c r="E305" s="476">
        <v>0</v>
      </c>
      <c r="F305" s="476">
        <v>0</v>
      </c>
      <c r="G305" s="476">
        <v>0</v>
      </c>
      <c r="H305" s="476">
        <v>0</v>
      </c>
      <c r="I305" s="476">
        <v>0</v>
      </c>
      <c r="J305" s="476">
        <v>0</v>
      </c>
      <c r="K305" s="476">
        <v>0</v>
      </c>
      <c r="L305" s="476">
        <v>0</v>
      </c>
      <c r="M305" s="476">
        <v>0</v>
      </c>
      <c r="N305" s="476">
        <v>0</v>
      </c>
      <c r="O305" s="476">
        <v>0</v>
      </c>
      <c r="P305" s="476">
        <v>0</v>
      </c>
      <c r="Q305" s="476">
        <v>0</v>
      </c>
      <c r="R305" s="476">
        <v>0</v>
      </c>
      <c r="S305" s="25" t="str">
        <f t="shared" si="10"/>
        <v xml:space="preserve"> </v>
      </c>
      <c r="T305" s="472"/>
    </row>
    <row r="306" spans="1:20" ht="15" customHeight="1">
      <c r="A306" s="25" t="s">
        <v>417</v>
      </c>
      <c r="B306" s="474">
        <v>0</v>
      </c>
      <c r="C306" s="475">
        <v>10</v>
      </c>
      <c r="D306" s="476">
        <f>IFERROR(10*B306,0)</f>
        <v>0</v>
      </c>
      <c r="E306" s="476">
        <v>0</v>
      </c>
      <c r="F306" s="476">
        <v>0</v>
      </c>
      <c r="G306" s="476">
        <v>0</v>
      </c>
      <c r="H306" s="476">
        <v>0</v>
      </c>
      <c r="I306" s="476">
        <v>0</v>
      </c>
      <c r="J306" s="476">
        <v>0</v>
      </c>
      <c r="K306" s="476">
        <v>0</v>
      </c>
      <c r="L306" s="476">
        <v>0</v>
      </c>
      <c r="M306" s="476">
        <v>0</v>
      </c>
      <c r="N306" s="476">
        <v>0</v>
      </c>
      <c r="O306" s="476">
        <v>0</v>
      </c>
      <c r="P306" s="476">
        <v>0</v>
      </c>
      <c r="Q306" s="476">
        <v>0</v>
      </c>
      <c r="R306" s="476">
        <v>0</v>
      </c>
      <c r="S306" s="25" t="str">
        <f t="shared" si="10"/>
        <v xml:space="preserve"> </v>
      </c>
      <c r="T306" s="472"/>
    </row>
    <row r="307" spans="1:20" ht="15" customHeight="1">
      <c r="A307" s="25" t="s">
        <v>409</v>
      </c>
      <c r="B307" s="474">
        <v>0</v>
      </c>
      <c r="C307" s="475">
        <v>10</v>
      </c>
      <c r="D307" s="476">
        <f>IFERROR(10*B307,0)</f>
        <v>0</v>
      </c>
      <c r="E307" s="476">
        <v>0</v>
      </c>
      <c r="F307" s="476">
        <v>0</v>
      </c>
      <c r="G307" s="476">
        <v>0</v>
      </c>
      <c r="H307" s="476">
        <v>0</v>
      </c>
      <c r="I307" s="476">
        <v>0</v>
      </c>
      <c r="J307" s="476">
        <v>0</v>
      </c>
      <c r="K307" s="476">
        <v>0</v>
      </c>
      <c r="L307" s="476">
        <v>0</v>
      </c>
      <c r="M307" s="476">
        <v>0</v>
      </c>
      <c r="N307" s="476">
        <v>0</v>
      </c>
      <c r="O307" s="476">
        <v>0</v>
      </c>
      <c r="P307" s="476">
        <v>0</v>
      </c>
      <c r="Q307" s="476">
        <v>0</v>
      </c>
      <c r="R307" s="476">
        <v>0</v>
      </c>
      <c r="S307" s="25" t="str">
        <f t="shared" si="10"/>
        <v xml:space="preserve"> </v>
      </c>
      <c r="T307" s="472"/>
    </row>
    <row r="308" spans="1:20" ht="15" customHeight="1">
      <c r="A308" s="25" t="s">
        <v>237</v>
      </c>
      <c r="B308" s="474">
        <v>0</v>
      </c>
      <c r="C308" s="475">
        <v>5</v>
      </c>
      <c r="D308" s="476">
        <v>0</v>
      </c>
      <c r="E308" s="476">
        <v>0</v>
      </c>
      <c r="F308" s="476">
        <f>IFERROR(3*B308,0)</f>
        <v>0</v>
      </c>
      <c r="G308" s="476">
        <f>IFERROR(2*B308,0)</f>
        <v>0</v>
      </c>
      <c r="H308" s="476">
        <v>0</v>
      </c>
      <c r="I308" s="476">
        <v>0</v>
      </c>
      <c r="J308" s="476">
        <v>0</v>
      </c>
      <c r="K308" s="476">
        <v>0</v>
      </c>
      <c r="L308" s="476">
        <v>0</v>
      </c>
      <c r="M308" s="476">
        <v>0</v>
      </c>
      <c r="N308" s="476">
        <v>0</v>
      </c>
      <c r="O308" s="476">
        <v>0</v>
      </c>
      <c r="P308" s="476">
        <v>0</v>
      </c>
      <c r="Q308" s="476">
        <v>0</v>
      </c>
      <c r="R308" s="476">
        <v>0</v>
      </c>
      <c r="S308" s="25" t="str">
        <f t="shared" si="10"/>
        <v xml:space="preserve"> </v>
      </c>
      <c r="T308" s="472"/>
    </row>
    <row r="309" spans="1:20" ht="15" customHeight="1">
      <c r="A309" s="25" t="s">
        <v>253</v>
      </c>
      <c r="B309" s="474">
        <v>0</v>
      </c>
      <c r="C309" s="475">
        <v>10</v>
      </c>
      <c r="D309" s="476">
        <f>IFERROR(7*B309,0)</f>
        <v>0</v>
      </c>
      <c r="E309" s="476">
        <f>IFERROR(3*B309,0)</f>
        <v>0</v>
      </c>
      <c r="F309" s="476">
        <v>0</v>
      </c>
      <c r="G309" s="476">
        <v>0</v>
      </c>
      <c r="H309" s="476">
        <v>0</v>
      </c>
      <c r="I309" s="476">
        <v>0</v>
      </c>
      <c r="J309" s="476">
        <v>0</v>
      </c>
      <c r="K309" s="476">
        <v>0</v>
      </c>
      <c r="L309" s="476">
        <v>0</v>
      </c>
      <c r="M309" s="476">
        <v>0</v>
      </c>
      <c r="N309" s="476">
        <v>0</v>
      </c>
      <c r="O309" s="476">
        <v>0</v>
      </c>
      <c r="P309" s="476">
        <v>0</v>
      </c>
      <c r="Q309" s="476">
        <v>0</v>
      </c>
      <c r="R309" s="476">
        <v>0</v>
      </c>
      <c r="S309" s="25" t="str">
        <f t="shared" si="10"/>
        <v xml:space="preserve"> </v>
      </c>
      <c r="T309" s="472"/>
    </row>
    <row r="310" spans="1:20" ht="15" customHeight="1">
      <c r="A310" s="25" t="s">
        <v>271</v>
      </c>
      <c r="B310" s="474">
        <v>0</v>
      </c>
      <c r="C310" s="475">
        <v>20</v>
      </c>
      <c r="D310" s="476">
        <f>IFERROR(20*B310,0)</f>
        <v>0</v>
      </c>
      <c r="E310" s="476">
        <v>0</v>
      </c>
      <c r="F310" s="476">
        <v>0</v>
      </c>
      <c r="G310" s="476">
        <v>0</v>
      </c>
      <c r="H310" s="476">
        <v>0</v>
      </c>
      <c r="I310" s="476">
        <v>0</v>
      </c>
      <c r="J310" s="476">
        <v>0</v>
      </c>
      <c r="K310" s="476">
        <v>0</v>
      </c>
      <c r="L310" s="476">
        <v>0</v>
      </c>
      <c r="M310" s="476">
        <v>0</v>
      </c>
      <c r="N310" s="476">
        <v>0</v>
      </c>
      <c r="O310" s="476">
        <v>0</v>
      </c>
      <c r="P310" s="476">
        <v>0</v>
      </c>
      <c r="Q310" s="476">
        <v>0</v>
      </c>
      <c r="R310" s="476">
        <v>0</v>
      </c>
      <c r="S310" s="25" t="str">
        <f t="shared" si="10"/>
        <v xml:space="preserve"> </v>
      </c>
      <c r="T310" s="472"/>
    </row>
    <row r="311" spans="1:20" ht="15" customHeight="1">
      <c r="A311" s="25" t="s">
        <v>261</v>
      </c>
      <c r="B311" s="474">
        <v>0</v>
      </c>
      <c r="C311" s="475">
        <v>10</v>
      </c>
      <c r="D311" s="476">
        <f>IFERROR(10*B311,0)</f>
        <v>0</v>
      </c>
      <c r="E311" s="476">
        <v>0</v>
      </c>
      <c r="F311" s="476">
        <v>0</v>
      </c>
      <c r="G311" s="476">
        <v>0</v>
      </c>
      <c r="H311" s="476">
        <v>0</v>
      </c>
      <c r="I311" s="476">
        <v>0</v>
      </c>
      <c r="J311" s="476">
        <v>0</v>
      </c>
      <c r="K311" s="476">
        <v>0</v>
      </c>
      <c r="L311" s="476">
        <v>0</v>
      </c>
      <c r="M311" s="476">
        <v>0</v>
      </c>
      <c r="N311" s="476">
        <v>0</v>
      </c>
      <c r="O311" s="476">
        <v>0</v>
      </c>
      <c r="P311" s="476">
        <v>0</v>
      </c>
      <c r="Q311" s="476">
        <v>0</v>
      </c>
      <c r="R311" s="476">
        <v>0</v>
      </c>
      <c r="S311" s="25" t="str">
        <f t="shared" si="10"/>
        <v xml:space="preserve"> </v>
      </c>
      <c r="T311" s="472"/>
    </row>
    <row r="312" spans="1:20" ht="15" customHeight="1">
      <c r="A312" s="25" t="s">
        <v>255</v>
      </c>
      <c r="B312" s="474">
        <v>0</v>
      </c>
      <c r="C312" s="475">
        <v>10</v>
      </c>
      <c r="D312" s="476">
        <f>IFERROR(7*B312,0)</f>
        <v>0</v>
      </c>
      <c r="E312" s="476">
        <f>IFERROR(3*B312,0)</f>
        <v>0</v>
      </c>
      <c r="F312" s="476">
        <v>0</v>
      </c>
      <c r="G312" s="476">
        <v>0</v>
      </c>
      <c r="H312" s="476">
        <v>0</v>
      </c>
      <c r="I312" s="476">
        <v>0</v>
      </c>
      <c r="J312" s="476">
        <v>0</v>
      </c>
      <c r="K312" s="476">
        <v>0</v>
      </c>
      <c r="L312" s="476">
        <v>0</v>
      </c>
      <c r="M312" s="476">
        <v>0</v>
      </c>
      <c r="N312" s="476">
        <v>0</v>
      </c>
      <c r="O312" s="476">
        <v>0</v>
      </c>
      <c r="P312" s="476">
        <v>0</v>
      </c>
      <c r="Q312" s="476">
        <v>0</v>
      </c>
      <c r="R312" s="476">
        <v>0</v>
      </c>
      <c r="S312" s="25" t="str">
        <f t="shared" si="10"/>
        <v xml:space="preserve"> </v>
      </c>
      <c r="T312" s="472"/>
    </row>
    <row r="313" spans="1:20" ht="15" customHeight="1">
      <c r="A313" s="25" t="s">
        <v>257</v>
      </c>
      <c r="B313" s="474">
        <v>0</v>
      </c>
      <c r="C313" s="475">
        <v>10</v>
      </c>
      <c r="D313" s="476">
        <f>IFERROR(6*B313,0)</f>
        <v>0</v>
      </c>
      <c r="E313" s="476">
        <f>IFERROR(4*B313,0)</f>
        <v>0</v>
      </c>
      <c r="F313" s="476">
        <v>0</v>
      </c>
      <c r="G313" s="476">
        <v>0</v>
      </c>
      <c r="H313" s="476">
        <v>0</v>
      </c>
      <c r="I313" s="476">
        <v>0</v>
      </c>
      <c r="J313" s="476">
        <v>0</v>
      </c>
      <c r="K313" s="476">
        <v>0</v>
      </c>
      <c r="L313" s="476">
        <v>0</v>
      </c>
      <c r="M313" s="476">
        <v>0</v>
      </c>
      <c r="N313" s="476">
        <v>0</v>
      </c>
      <c r="O313" s="476">
        <v>0</v>
      </c>
      <c r="P313" s="476">
        <v>0</v>
      </c>
      <c r="Q313" s="476">
        <v>0</v>
      </c>
      <c r="R313" s="476">
        <v>0</v>
      </c>
      <c r="S313" s="25" t="str">
        <f t="shared" si="10"/>
        <v xml:space="preserve"> </v>
      </c>
      <c r="T313" s="472"/>
    </row>
    <row r="314" spans="1:20" ht="15" customHeight="1">
      <c r="A314" s="25" t="s">
        <v>239</v>
      </c>
      <c r="B314" s="474">
        <v>0</v>
      </c>
      <c r="C314" s="475">
        <v>5</v>
      </c>
      <c r="D314" s="476">
        <v>0</v>
      </c>
      <c r="E314" s="476">
        <f>IFERROR(5*B314,0)</f>
        <v>0</v>
      </c>
      <c r="F314" s="476">
        <v>0</v>
      </c>
      <c r="G314" s="476">
        <v>0</v>
      </c>
      <c r="H314" s="476">
        <v>0</v>
      </c>
      <c r="I314" s="476">
        <v>0</v>
      </c>
      <c r="J314" s="476">
        <v>0</v>
      </c>
      <c r="K314" s="476">
        <v>0</v>
      </c>
      <c r="L314" s="476">
        <v>0</v>
      </c>
      <c r="M314" s="476">
        <v>0</v>
      </c>
      <c r="N314" s="476">
        <v>0</v>
      </c>
      <c r="O314" s="476">
        <v>0</v>
      </c>
      <c r="P314" s="476">
        <v>0</v>
      </c>
      <c r="Q314" s="476">
        <v>0</v>
      </c>
      <c r="R314" s="476">
        <v>0</v>
      </c>
      <c r="S314" s="25" t="str">
        <f t="shared" si="10"/>
        <v xml:space="preserve"> </v>
      </c>
      <c r="T314" s="472"/>
    </row>
    <row r="315" spans="1:20" ht="15" customHeight="1">
      <c r="A315" s="25" t="s">
        <v>241</v>
      </c>
      <c r="B315" s="474">
        <v>0</v>
      </c>
      <c r="C315" s="475">
        <v>5</v>
      </c>
      <c r="D315" s="476">
        <v>0</v>
      </c>
      <c r="E315" s="476">
        <f>IFERROR(5*B315,0)</f>
        <v>0</v>
      </c>
      <c r="F315" s="476">
        <v>0</v>
      </c>
      <c r="G315" s="476">
        <v>0</v>
      </c>
      <c r="H315" s="476">
        <v>0</v>
      </c>
      <c r="I315" s="476">
        <v>0</v>
      </c>
      <c r="J315" s="476">
        <v>0</v>
      </c>
      <c r="K315" s="476">
        <v>0</v>
      </c>
      <c r="L315" s="476">
        <v>0</v>
      </c>
      <c r="M315" s="476">
        <v>0</v>
      </c>
      <c r="N315" s="476">
        <v>0</v>
      </c>
      <c r="O315" s="476">
        <v>0</v>
      </c>
      <c r="P315" s="476">
        <v>0</v>
      </c>
      <c r="Q315" s="476">
        <v>0</v>
      </c>
      <c r="R315" s="476">
        <v>0</v>
      </c>
      <c r="S315" s="25" t="str">
        <f t="shared" si="10"/>
        <v xml:space="preserve"> </v>
      </c>
      <c r="T315" s="472"/>
    </row>
    <row r="316" spans="1:20" ht="15" customHeight="1">
      <c r="A316" s="25" t="s">
        <v>263</v>
      </c>
      <c r="B316" s="474">
        <v>0</v>
      </c>
      <c r="C316" s="475">
        <v>10</v>
      </c>
      <c r="D316" s="476">
        <f>IFERROR(10*B316,0)</f>
        <v>0</v>
      </c>
      <c r="E316" s="476">
        <v>0</v>
      </c>
      <c r="F316" s="476">
        <v>0</v>
      </c>
      <c r="G316" s="476">
        <v>0</v>
      </c>
      <c r="H316" s="476">
        <v>0</v>
      </c>
      <c r="I316" s="476">
        <v>0</v>
      </c>
      <c r="J316" s="476">
        <v>0</v>
      </c>
      <c r="K316" s="476">
        <v>0</v>
      </c>
      <c r="L316" s="476">
        <v>0</v>
      </c>
      <c r="M316" s="476">
        <v>0</v>
      </c>
      <c r="N316" s="476">
        <v>0</v>
      </c>
      <c r="O316" s="476">
        <v>0</v>
      </c>
      <c r="P316" s="476">
        <v>0</v>
      </c>
      <c r="Q316" s="476">
        <v>0</v>
      </c>
      <c r="R316" s="476">
        <v>0</v>
      </c>
      <c r="S316" s="25" t="str">
        <f t="shared" si="10"/>
        <v xml:space="preserve"> </v>
      </c>
      <c r="T316" s="472"/>
    </row>
    <row r="317" spans="1:20" ht="15" customHeight="1">
      <c r="A317" s="25" t="s">
        <v>243</v>
      </c>
      <c r="B317" s="474">
        <v>0</v>
      </c>
      <c r="C317" s="475">
        <v>5</v>
      </c>
      <c r="D317" s="476">
        <f>IFERROR(1*B317,0)</f>
        <v>0</v>
      </c>
      <c r="E317" s="476">
        <f>IFERROR(4*B317,0)</f>
        <v>0</v>
      </c>
      <c r="F317" s="476">
        <v>0</v>
      </c>
      <c r="G317" s="476">
        <v>0</v>
      </c>
      <c r="H317" s="476">
        <v>0</v>
      </c>
      <c r="I317" s="476">
        <v>0</v>
      </c>
      <c r="J317" s="476">
        <v>0</v>
      </c>
      <c r="K317" s="476">
        <v>0</v>
      </c>
      <c r="L317" s="476">
        <v>0</v>
      </c>
      <c r="M317" s="476">
        <v>0</v>
      </c>
      <c r="N317" s="476">
        <v>0</v>
      </c>
      <c r="O317" s="476">
        <v>0</v>
      </c>
      <c r="P317" s="476">
        <v>0</v>
      </c>
      <c r="Q317" s="476">
        <v>0</v>
      </c>
      <c r="R317" s="476">
        <v>0</v>
      </c>
      <c r="S317" s="25" t="str">
        <f t="shared" si="10"/>
        <v xml:space="preserve"> </v>
      </c>
      <c r="T317" s="472"/>
    </row>
    <row r="318" spans="1:20" ht="15" customHeight="1">
      <c r="A318" s="25" t="s">
        <v>245</v>
      </c>
      <c r="B318" s="474">
        <v>0</v>
      </c>
      <c r="C318" s="475">
        <v>5</v>
      </c>
      <c r="D318" s="476">
        <v>0</v>
      </c>
      <c r="E318" s="476">
        <f>IFERROR(3*B318,0)</f>
        <v>0</v>
      </c>
      <c r="F318" s="476">
        <f>IFERROR(2*B318,0)</f>
        <v>0</v>
      </c>
      <c r="G318" s="476">
        <v>0</v>
      </c>
      <c r="H318" s="476">
        <v>0</v>
      </c>
      <c r="I318" s="476">
        <v>0</v>
      </c>
      <c r="J318" s="476">
        <v>0</v>
      </c>
      <c r="K318" s="476">
        <v>0</v>
      </c>
      <c r="L318" s="476">
        <v>0</v>
      </c>
      <c r="M318" s="476">
        <v>0</v>
      </c>
      <c r="N318" s="476">
        <v>0</v>
      </c>
      <c r="O318" s="476">
        <v>0</v>
      </c>
      <c r="P318" s="476">
        <v>0</v>
      </c>
      <c r="Q318" s="476">
        <v>0</v>
      </c>
      <c r="R318" s="476">
        <v>0</v>
      </c>
      <c r="S318" s="25" t="str">
        <f t="shared" si="10"/>
        <v xml:space="preserve"> </v>
      </c>
      <c r="T318" s="472"/>
    </row>
    <row r="319" spans="1:20" ht="15" customHeight="1">
      <c r="A319" s="25" t="s">
        <v>227</v>
      </c>
      <c r="B319" s="474">
        <v>0</v>
      </c>
      <c r="C319" s="475">
        <v>5</v>
      </c>
      <c r="D319" s="476">
        <v>0</v>
      </c>
      <c r="E319" s="476">
        <v>0</v>
      </c>
      <c r="F319" s="476">
        <f>IFERROR(1*B319,0)</f>
        <v>0</v>
      </c>
      <c r="G319" s="476">
        <f>IFERROR(4*B319,0)</f>
        <v>0</v>
      </c>
      <c r="H319" s="476">
        <v>0</v>
      </c>
      <c r="I319" s="476">
        <v>0</v>
      </c>
      <c r="J319" s="476">
        <v>0</v>
      </c>
      <c r="K319" s="476">
        <v>0</v>
      </c>
      <c r="L319" s="476">
        <v>0</v>
      </c>
      <c r="M319" s="476">
        <v>0</v>
      </c>
      <c r="N319" s="476">
        <v>0</v>
      </c>
      <c r="O319" s="476">
        <v>0</v>
      </c>
      <c r="P319" s="476">
        <v>0</v>
      </c>
      <c r="Q319" s="476">
        <v>0</v>
      </c>
      <c r="R319" s="476">
        <v>0</v>
      </c>
      <c r="S319" s="25" t="str">
        <f t="shared" si="10"/>
        <v xml:space="preserve"> </v>
      </c>
      <c r="T319" s="472"/>
    </row>
    <row r="320" spans="1:20" ht="15" customHeight="1">
      <c r="A320" s="25" t="s">
        <v>223</v>
      </c>
      <c r="B320" s="474">
        <v>0</v>
      </c>
      <c r="C320" s="475">
        <v>4</v>
      </c>
      <c r="D320" s="476">
        <v>0</v>
      </c>
      <c r="E320" s="476">
        <v>0</v>
      </c>
      <c r="F320" s="476">
        <v>0</v>
      </c>
      <c r="G320" s="476">
        <v>0</v>
      </c>
      <c r="H320" s="476">
        <f>IFERROR(2*B320,0)</f>
        <v>0</v>
      </c>
      <c r="I320" s="476">
        <f>IFERROR(1*B320,0)</f>
        <v>0</v>
      </c>
      <c r="J320" s="476">
        <v>0</v>
      </c>
      <c r="K320" s="476">
        <f>IFERROR(1*B320,0)</f>
        <v>0</v>
      </c>
      <c r="L320" s="476">
        <v>0</v>
      </c>
      <c r="M320" s="476">
        <v>0</v>
      </c>
      <c r="N320" s="476">
        <v>0</v>
      </c>
      <c r="O320" s="476">
        <v>0</v>
      </c>
      <c r="P320" s="476">
        <v>0</v>
      </c>
      <c r="Q320" s="476">
        <v>0</v>
      </c>
      <c r="R320" s="476">
        <v>0</v>
      </c>
      <c r="S320" s="25" t="str">
        <f t="shared" si="10"/>
        <v xml:space="preserve"> </v>
      </c>
      <c r="T320" s="472"/>
    </row>
    <row r="321" spans="1:20" ht="15" customHeight="1">
      <c r="A321" s="25" t="s">
        <v>214</v>
      </c>
      <c r="B321" s="474">
        <v>0</v>
      </c>
      <c r="C321" s="475">
        <v>3</v>
      </c>
      <c r="D321" s="476">
        <v>0</v>
      </c>
      <c r="E321" s="476">
        <v>0</v>
      </c>
      <c r="F321" s="476">
        <v>0</v>
      </c>
      <c r="G321" s="476">
        <v>0</v>
      </c>
      <c r="H321" s="476">
        <v>0</v>
      </c>
      <c r="I321" s="476">
        <v>0</v>
      </c>
      <c r="J321" s="476">
        <v>0</v>
      </c>
      <c r="K321" s="476">
        <v>0</v>
      </c>
      <c r="L321" s="476">
        <f>IFERROR(2*B321,0)</f>
        <v>0</v>
      </c>
      <c r="M321" s="476">
        <f>IFERROR(1*B321,0)</f>
        <v>0</v>
      </c>
      <c r="N321" s="476">
        <v>0</v>
      </c>
      <c r="O321" s="476">
        <v>0</v>
      </c>
      <c r="P321" s="476">
        <v>0</v>
      </c>
      <c r="Q321" s="476">
        <v>0</v>
      </c>
      <c r="R321" s="476">
        <v>0</v>
      </c>
      <c r="S321" s="25" t="str">
        <f t="shared" si="10"/>
        <v xml:space="preserve"> </v>
      </c>
      <c r="T321" s="472"/>
    </row>
    <row r="322" spans="1:20" ht="15" customHeight="1">
      <c r="A322" s="25" t="s">
        <v>216</v>
      </c>
      <c r="B322" s="474">
        <v>0</v>
      </c>
      <c r="C322" s="475">
        <v>1</v>
      </c>
      <c r="D322" s="476">
        <v>0</v>
      </c>
      <c r="E322" s="476">
        <v>0</v>
      </c>
      <c r="F322" s="476">
        <v>0</v>
      </c>
      <c r="G322" s="476">
        <v>0</v>
      </c>
      <c r="H322" s="476">
        <v>0</v>
      </c>
      <c r="I322" s="476">
        <v>0</v>
      </c>
      <c r="J322" s="476">
        <v>0</v>
      </c>
      <c r="K322" s="476">
        <v>0</v>
      </c>
      <c r="L322" s="476">
        <f>IFERROR(1*B322,0)</f>
        <v>0</v>
      </c>
      <c r="M322" s="476">
        <v>0</v>
      </c>
      <c r="N322" s="476">
        <v>0</v>
      </c>
      <c r="O322" s="476">
        <v>0</v>
      </c>
      <c r="P322" s="476">
        <v>0</v>
      </c>
      <c r="Q322" s="476">
        <v>0</v>
      </c>
      <c r="R322" s="476">
        <v>0</v>
      </c>
      <c r="S322" s="25" t="str">
        <f t="shared" si="10"/>
        <v xml:space="preserve"> </v>
      </c>
      <c r="T322" s="472"/>
    </row>
    <row r="323" spans="1:20" ht="15" customHeight="1">
      <c r="A323" s="25" t="s">
        <v>219</v>
      </c>
      <c r="B323" s="474">
        <v>0</v>
      </c>
      <c r="C323" s="475">
        <v>1</v>
      </c>
      <c r="D323" s="476">
        <v>0</v>
      </c>
      <c r="E323" s="476">
        <v>0</v>
      </c>
      <c r="F323" s="476">
        <v>0</v>
      </c>
      <c r="G323" s="476">
        <v>0</v>
      </c>
      <c r="H323" s="476">
        <v>0</v>
      </c>
      <c r="I323" s="476">
        <v>0</v>
      </c>
      <c r="J323" s="476">
        <v>0</v>
      </c>
      <c r="K323" s="476">
        <v>0</v>
      </c>
      <c r="L323" s="476">
        <v>0</v>
      </c>
      <c r="M323" s="476">
        <f>IFERROR(1*B323,0)</f>
        <v>0</v>
      </c>
      <c r="N323" s="476">
        <v>0</v>
      </c>
      <c r="O323" s="476">
        <v>0</v>
      </c>
      <c r="P323" s="476">
        <v>0</v>
      </c>
      <c r="Q323" s="476">
        <v>0</v>
      </c>
      <c r="R323" s="476">
        <v>0</v>
      </c>
      <c r="S323" s="25" t="str">
        <f t="shared" si="10"/>
        <v xml:space="preserve"> </v>
      </c>
      <c r="T323" s="472"/>
    </row>
    <row r="324" spans="1:20" ht="15" customHeight="1">
      <c r="A324" s="25" t="s">
        <v>221</v>
      </c>
      <c r="B324" s="474">
        <v>0</v>
      </c>
      <c r="C324" s="475">
        <v>1</v>
      </c>
      <c r="D324" s="476">
        <v>0</v>
      </c>
      <c r="E324" s="476">
        <v>0</v>
      </c>
      <c r="F324" s="476">
        <v>0</v>
      </c>
      <c r="G324" s="476">
        <v>0</v>
      </c>
      <c r="H324" s="476">
        <v>0</v>
      </c>
      <c r="I324" s="476">
        <v>0</v>
      </c>
      <c r="J324" s="476">
        <v>0</v>
      </c>
      <c r="K324" s="476">
        <v>0</v>
      </c>
      <c r="L324" s="476">
        <f>IFERROR(1*B324,0)</f>
        <v>0</v>
      </c>
      <c r="M324" s="476">
        <v>0</v>
      </c>
      <c r="N324" s="476">
        <v>0</v>
      </c>
      <c r="O324" s="476">
        <v>0</v>
      </c>
      <c r="P324" s="476">
        <v>0</v>
      </c>
      <c r="Q324" s="476">
        <v>0</v>
      </c>
      <c r="R324" s="476">
        <v>0</v>
      </c>
      <c r="S324" s="25" t="str">
        <f t="shared" ref="S324:S356" si="11">IF(B324&gt;0,"Added"," ")</f>
        <v xml:space="preserve"> </v>
      </c>
      <c r="T324" s="472"/>
    </row>
    <row r="325" spans="1:20" ht="15" customHeight="1">
      <c r="A325" s="25" t="s">
        <v>225</v>
      </c>
      <c r="B325" s="474">
        <v>0</v>
      </c>
      <c r="C325" s="475">
        <v>4</v>
      </c>
      <c r="D325" s="476">
        <v>0</v>
      </c>
      <c r="E325" s="476">
        <v>0</v>
      </c>
      <c r="F325" s="476">
        <v>0</v>
      </c>
      <c r="G325" s="476">
        <v>0</v>
      </c>
      <c r="H325" s="476">
        <f>IFERROR(1*B325,0)</f>
        <v>0</v>
      </c>
      <c r="I325" s="476">
        <f>IFERROR(1*B325,0)</f>
        <v>0</v>
      </c>
      <c r="J325" s="476">
        <f>IFERROR(2*B325,0)</f>
        <v>0</v>
      </c>
      <c r="K325" s="476">
        <v>0</v>
      </c>
      <c r="L325" s="476">
        <v>0</v>
      </c>
      <c r="M325" s="476">
        <v>0</v>
      </c>
      <c r="N325" s="476">
        <v>0</v>
      </c>
      <c r="O325" s="476">
        <v>0</v>
      </c>
      <c r="P325" s="476">
        <v>0</v>
      </c>
      <c r="Q325" s="476">
        <v>0</v>
      </c>
      <c r="R325" s="476">
        <v>0</v>
      </c>
      <c r="S325" s="25" t="str">
        <f t="shared" si="11"/>
        <v xml:space="preserve"> </v>
      </c>
      <c r="T325" s="472"/>
    </row>
    <row r="326" spans="1:20" ht="15" customHeight="1">
      <c r="A326" s="25" t="s">
        <v>247</v>
      </c>
      <c r="B326" s="474">
        <v>0</v>
      </c>
      <c r="C326" s="475">
        <v>10</v>
      </c>
      <c r="D326" s="476">
        <f>IFERROR(1*B326,0)</f>
        <v>0</v>
      </c>
      <c r="E326" s="476">
        <f>IFERROR(5*B326,0)</f>
        <v>0</v>
      </c>
      <c r="F326" s="476">
        <f>IFERROR(4*B326,0)</f>
        <v>0</v>
      </c>
      <c r="G326" s="476">
        <v>0</v>
      </c>
      <c r="H326" s="476">
        <v>0</v>
      </c>
      <c r="I326" s="476">
        <v>0</v>
      </c>
      <c r="J326" s="476">
        <v>0</v>
      </c>
      <c r="K326" s="476">
        <v>0</v>
      </c>
      <c r="L326" s="476">
        <v>0</v>
      </c>
      <c r="M326" s="476">
        <v>0</v>
      </c>
      <c r="N326" s="476">
        <v>0</v>
      </c>
      <c r="O326" s="476">
        <v>0</v>
      </c>
      <c r="P326" s="476">
        <v>0</v>
      </c>
      <c r="Q326" s="476">
        <v>0</v>
      </c>
      <c r="R326" s="476">
        <v>0</v>
      </c>
      <c r="S326" s="25" t="str">
        <f t="shared" si="11"/>
        <v xml:space="preserve"> </v>
      </c>
      <c r="T326" s="472"/>
    </row>
    <row r="327" spans="1:20" ht="15" customHeight="1">
      <c r="A327" s="25" t="s">
        <v>229</v>
      </c>
      <c r="B327" s="474">
        <v>0</v>
      </c>
      <c r="C327" s="475">
        <v>5</v>
      </c>
      <c r="D327" s="476">
        <v>0</v>
      </c>
      <c r="E327" s="476">
        <f>IFERROR(2*B327,0)</f>
        <v>0</v>
      </c>
      <c r="F327" s="476">
        <f>IFERROR(3*B327,0)</f>
        <v>0</v>
      </c>
      <c r="G327" s="476">
        <v>0</v>
      </c>
      <c r="H327" s="476">
        <v>0</v>
      </c>
      <c r="I327" s="476">
        <v>0</v>
      </c>
      <c r="J327" s="476">
        <v>0</v>
      </c>
      <c r="K327" s="476">
        <v>0</v>
      </c>
      <c r="L327" s="476">
        <v>0</v>
      </c>
      <c r="M327" s="476">
        <v>0</v>
      </c>
      <c r="N327" s="476">
        <v>0</v>
      </c>
      <c r="O327" s="476">
        <v>0</v>
      </c>
      <c r="P327" s="476">
        <v>0</v>
      </c>
      <c r="Q327" s="476">
        <v>0</v>
      </c>
      <c r="R327" s="476">
        <v>0</v>
      </c>
      <c r="S327" s="25" t="str">
        <f t="shared" si="11"/>
        <v xml:space="preserve"> </v>
      </c>
      <c r="T327" s="472"/>
    </row>
    <row r="328" spans="1:20" ht="15" customHeight="1">
      <c r="A328" s="25" t="s">
        <v>231</v>
      </c>
      <c r="B328" s="474">
        <v>0</v>
      </c>
      <c r="C328" s="475">
        <v>5</v>
      </c>
      <c r="D328" s="476">
        <v>0</v>
      </c>
      <c r="E328" s="476">
        <f>IFERROR(1*B328,0)</f>
        <v>0</v>
      </c>
      <c r="F328" s="476">
        <f>IFERROR(4*B328,0)</f>
        <v>0</v>
      </c>
      <c r="G328" s="476">
        <v>0</v>
      </c>
      <c r="H328" s="476">
        <v>0</v>
      </c>
      <c r="I328" s="476">
        <v>0</v>
      </c>
      <c r="J328" s="476">
        <v>0</v>
      </c>
      <c r="K328" s="476">
        <v>0</v>
      </c>
      <c r="L328" s="476">
        <v>0</v>
      </c>
      <c r="M328" s="476">
        <v>0</v>
      </c>
      <c r="N328" s="476">
        <v>0</v>
      </c>
      <c r="O328" s="476">
        <v>0</v>
      </c>
      <c r="P328" s="476">
        <v>0</v>
      </c>
      <c r="Q328" s="476">
        <v>0</v>
      </c>
      <c r="R328" s="476">
        <v>0</v>
      </c>
      <c r="S328" s="25" t="str">
        <f t="shared" si="11"/>
        <v xml:space="preserve"> </v>
      </c>
      <c r="T328" s="472"/>
    </row>
    <row r="329" spans="1:20" ht="15" customHeight="1">
      <c r="A329" s="25" t="s">
        <v>259</v>
      </c>
      <c r="B329" s="474">
        <v>0</v>
      </c>
      <c r="C329" s="475">
        <v>10</v>
      </c>
      <c r="D329" s="476">
        <v>0</v>
      </c>
      <c r="E329" s="476">
        <f>IFERROR(10*B329,0)</f>
        <v>0</v>
      </c>
      <c r="F329" s="476">
        <v>0</v>
      </c>
      <c r="G329" s="476">
        <v>0</v>
      </c>
      <c r="H329" s="476">
        <v>0</v>
      </c>
      <c r="I329" s="476">
        <v>0</v>
      </c>
      <c r="J329" s="476">
        <v>0</v>
      </c>
      <c r="K329" s="476">
        <v>0</v>
      </c>
      <c r="L329" s="476">
        <v>0</v>
      </c>
      <c r="M329" s="476">
        <v>0</v>
      </c>
      <c r="N329" s="476">
        <v>0</v>
      </c>
      <c r="O329" s="476">
        <v>0</v>
      </c>
      <c r="P329" s="476">
        <v>0</v>
      </c>
      <c r="Q329" s="476">
        <v>0</v>
      </c>
      <c r="R329" s="476">
        <v>0</v>
      </c>
      <c r="S329" s="25" t="str">
        <f t="shared" si="11"/>
        <v xml:space="preserve"> </v>
      </c>
      <c r="T329" s="472"/>
    </row>
    <row r="330" spans="1:20" ht="15" customHeight="1">
      <c r="A330" s="25" t="s">
        <v>159</v>
      </c>
      <c r="B330" s="474">
        <v>0</v>
      </c>
      <c r="C330" s="475">
        <v>20</v>
      </c>
      <c r="D330" s="476">
        <f>IFERROR(20*B330,0)</f>
        <v>0</v>
      </c>
      <c r="E330" s="476">
        <v>0</v>
      </c>
      <c r="F330" s="476">
        <v>0</v>
      </c>
      <c r="G330" s="476">
        <v>0</v>
      </c>
      <c r="H330" s="476">
        <v>0</v>
      </c>
      <c r="I330" s="476">
        <v>0</v>
      </c>
      <c r="J330" s="476">
        <v>0</v>
      </c>
      <c r="K330" s="476">
        <v>0</v>
      </c>
      <c r="L330" s="476">
        <v>0</v>
      </c>
      <c r="M330" s="476">
        <v>0</v>
      </c>
      <c r="N330" s="476">
        <v>0</v>
      </c>
      <c r="O330" s="476">
        <v>0</v>
      </c>
      <c r="P330" s="476">
        <v>0</v>
      </c>
      <c r="Q330" s="476">
        <v>0</v>
      </c>
      <c r="R330" s="476">
        <v>0</v>
      </c>
      <c r="S330" s="25" t="str">
        <f t="shared" si="11"/>
        <v xml:space="preserve"> </v>
      </c>
      <c r="T330" s="472"/>
    </row>
    <row r="331" spans="1:20" ht="15" customHeight="1">
      <c r="A331" s="25" t="s">
        <v>131</v>
      </c>
      <c r="B331" s="474">
        <v>0</v>
      </c>
      <c r="C331" s="475">
        <v>10</v>
      </c>
      <c r="D331" s="476">
        <f>IFERROR(10*B331,0)</f>
        <v>0</v>
      </c>
      <c r="E331" s="476">
        <v>0</v>
      </c>
      <c r="F331" s="476">
        <v>0</v>
      </c>
      <c r="G331" s="476">
        <v>0</v>
      </c>
      <c r="H331" s="476">
        <v>0</v>
      </c>
      <c r="I331" s="476">
        <v>0</v>
      </c>
      <c r="J331" s="476">
        <v>0</v>
      </c>
      <c r="K331" s="476">
        <v>0</v>
      </c>
      <c r="L331" s="476">
        <v>0</v>
      </c>
      <c r="M331" s="476">
        <v>0</v>
      </c>
      <c r="N331" s="476">
        <v>0</v>
      </c>
      <c r="O331" s="476">
        <v>0</v>
      </c>
      <c r="P331" s="476">
        <v>0</v>
      </c>
      <c r="Q331" s="476">
        <v>0</v>
      </c>
      <c r="R331" s="476">
        <v>0</v>
      </c>
      <c r="S331" s="25" t="str">
        <f t="shared" si="11"/>
        <v xml:space="preserve"> </v>
      </c>
      <c r="T331" s="472"/>
    </row>
    <row r="332" spans="1:20" ht="15" customHeight="1">
      <c r="A332" s="25" t="s">
        <v>135</v>
      </c>
      <c r="B332" s="474">
        <v>0</v>
      </c>
      <c r="C332" s="475">
        <v>10</v>
      </c>
      <c r="D332" s="476">
        <f>IFERROR(10*B332,0)</f>
        <v>0</v>
      </c>
      <c r="E332" s="476">
        <v>0</v>
      </c>
      <c r="F332" s="476">
        <v>0</v>
      </c>
      <c r="G332" s="476">
        <v>0</v>
      </c>
      <c r="H332" s="476">
        <v>0</v>
      </c>
      <c r="I332" s="476">
        <v>0</v>
      </c>
      <c r="J332" s="476">
        <v>0</v>
      </c>
      <c r="K332" s="476">
        <v>0</v>
      </c>
      <c r="L332" s="476">
        <v>0</v>
      </c>
      <c r="M332" s="476">
        <v>0</v>
      </c>
      <c r="N332" s="476">
        <v>0</v>
      </c>
      <c r="O332" s="476">
        <v>0</v>
      </c>
      <c r="P332" s="476">
        <v>0</v>
      </c>
      <c r="Q332" s="476">
        <v>0</v>
      </c>
      <c r="R332" s="476">
        <v>0</v>
      </c>
      <c r="S332" s="25" t="str">
        <f t="shared" si="11"/>
        <v xml:space="preserve"> </v>
      </c>
      <c r="T332" s="472"/>
    </row>
    <row r="333" spans="1:20" ht="15" customHeight="1">
      <c r="A333" s="25" t="s">
        <v>178</v>
      </c>
      <c r="B333" s="474">
        <v>0</v>
      </c>
      <c r="C333" s="475">
        <v>10</v>
      </c>
      <c r="D333" s="476">
        <v>0</v>
      </c>
      <c r="E333" s="476">
        <v>0</v>
      </c>
      <c r="F333" s="476">
        <v>0</v>
      </c>
      <c r="G333" s="476">
        <v>0</v>
      </c>
      <c r="H333" s="476">
        <v>0</v>
      </c>
      <c r="I333" s="476">
        <v>0</v>
      </c>
      <c r="J333" s="476">
        <v>0</v>
      </c>
      <c r="K333" s="476">
        <v>0</v>
      </c>
      <c r="L333" s="476">
        <v>0</v>
      </c>
      <c r="M333" s="476">
        <v>0</v>
      </c>
      <c r="N333" s="476">
        <v>0</v>
      </c>
      <c r="O333" s="476">
        <v>0</v>
      </c>
      <c r="P333" s="476">
        <f>IFERROR(20*B333,0)</f>
        <v>0</v>
      </c>
      <c r="Q333" s="476">
        <v>0</v>
      </c>
      <c r="R333" s="476">
        <v>0</v>
      </c>
      <c r="S333" s="25" t="str">
        <f t="shared" si="11"/>
        <v xml:space="preserve"> </v>
      </c>
      <c r="T333" s="472"/>
    </row>
    <row r="334" spans="1:20" ht="15" customHeight="1">
      <c r="A334" s="25" t="s">
        <v>88</v>
      </c>
      <c r="B334" s="474">
        <v>0</v>
      </c>
      <c r="C334" s="475">
        <v>10</v>
      </c>
      <c r="D334" s="476">
        <f>IFERROR(8*B334,0)</f>
        <v>0</v>
      </c>
      <c r="E334" s="476">
        <f>IFERROR(2*B334,0)</f>
        <v>0</v>
      </c>
      <c r="F334" s="476">
        <v>0</v>
      </c>
      <c r="G334" s="476">
        <v>0</v>
      </c>
      <c r="H334" s="476">
        <v>0</v>
      </c>
      <c r="I334" s="476">
        <v>0</v>
      </c>
      <c r="J334" s="476">
        <v>0</v>
      </c>
      <c r="K334" s="476">
        <v>0</v>
      </c>
      <c r="L334" s="476">
        <v>0</v>
      </c>
      <c r="M334" s="476">
        <v>0</v>
      </c>
      <c r="N334" s="476">
        <v>0</v>
      </c>
      <c r="O334" s="476">
        <v>0</v>
      </c>
      <c r="P334" s="476">
        <v>0</v>
      </c>
      <c r="Q334" s="476">
        <v>0</v>
      </c>
      <c r="R334" s="476">
        <v>0</v>
      </c>
      <c r="S334" s="25" t="str">
        <f t="shared" si="11"/>
        <v xml:space="preserve"> </v>
      </c>
      <c r="T334" s="472"/>
    </row>
    <row r="335" spans="1:20" ht="15" customHeight="1">
      <c r="A335" s="25" t="s">
        <v>93</v>
      </c>
      <c r="B335" s="474">
        <v>0</v>
      </c>
      <c r="C335" s="475">
        <v>5</v>
      </c>
      <c r="D335" s="476">
        <f>IFERROR(5*B335,0)</f>
        <v>0</v>
      </c>
      <c r="E335" s="476">
        <v>0</v>
      </c>
      <c r="F335" s="476">
        <v>0</v>
      </c>
      <c r="G335" s="476">
        <v>0</v>
      </c>
      <c r="H335" s="476">
        <v>0</v>
      </c>
      <c r="I335" s="476">
        <v>0</v>
      </c>
      <c r="J335" s="476">
        <v>0</v>
      </c>
      <c r="K335" s="476">
        <v>0</v>
      </c>
      <c r="L335" s="476">
        <v>0</v>
      </c>
      <c r="M335" s="476">
        <v>0</v>
      </c>
      <c r="N335" s="476">
        <v>0</v>
      </c>
      <c r="O335" s="476">
        <v>0</v>
      </c>
      <c r="P335" s="476">
        <v>0</v>
      </c>
      <c r="Q335" s="476">
        <v>0</v>
      </c>
      <c r="R335" s="476">
        <v>0</v>
      </c>
      <c r="S335" s="25" t="str">
        <f t="shared" si="11"/>
        <v xml:space="preserve"> </v>
      </c>
      <c r="T335" s="472"/>
    </row>
    <row r="336" spans="1:20" ht="15" customHeight="1">
      <c r="A336" s="25" t="s">
        <v>97</v>
      </c>
      <c r="B336" s="474">
        <v>0</v>
      </c>
      <c r="C336" s="475">
        <v>5</v>
      </c>
      <c r="D336" s="476">
        <f>IFERROR(4*B336,0)</f>
        <v>0</v>
      </c>
      <c r="E336" s="476">
        <f>IFERROR(1*B336,0)</f>
        <v>0</v>
      </c>
      <c r="F336" s="476">
        <v>0</v>
      </c>
      <c r="G336" s="476">
        <v>0</v>
      </c>
      <c r="H336" s="476">
        <v>0</v>
      </c>
      <c r="I336" s="476">
        <v>0</v>
      </c>
      <c r="J336" s="476">
        <v>0</v>
      </c>
      <c r="K336" s="476">
        <v>0</v>
      </c>
      <c r="L336" s="476">
        <v>0</v>
      </c>
      <c r="M336" s="476">
        <v>0</v>
      </c>
      <c r="N336" s="476">
        <v>0</v>
      </c>
      <c r="O336" s="476">
        <v>0</v>
      </c>
      <c r="P336" s="476">
        <v>0</v>
      </c>
      <c r="Q336" s="476">
        <v>0</v>
      </c>
      <c r="R336" s="476">
        <v>0</v>
      </c>
      <c r="S336" s="25" t="str">
        <f t="shared" si="11"/>
        <v xml:space="preserve"> </v>
      </c>
      <c r="T336" s="472"/>
    </row>
    <row r="337" spans="1:20" ht="15" customHeight="1">
      <c r="A337" s="25" t="s">
        <v>102</v>
      </c>
      <c r="B337" s="474">
        <v>0</v>
      </c>
      <c r="C337" s="475">
        <v>10</v>
      </c>
      <c r="D337" s="476">
        <f>IFERROR(10*B337,0)</f>
        <v>0</v>
      </c>
      <c r="E337" s="476">
        <v>0</v>
      </c>
      <c r="F337" s="476">
        <v>0</v>
      </c>
      <c r="G337" s="476">
        <v>0</v>
      </c>
      <c r="H337" s="476">
        <v>0</v>
      </c>
      <c r="I337" s="476">
        <v>0</v>
      </c>
      <c r="J337" s="476">
        <v>0</v>
      </c>
      <c r="K337" s="476">
        <v>0</v>
      </c>
      <c r="L337" s="476">
        <v>0</v>
      </c>
      <c r="M337" s="476">
        <v>0</v>
      </c>
      <c r="N337" s="476">
        <v>0</v>
      </c>
      <c r="O337" s="476">
        <v>0</v>
      </c>
      <c r="P337" s="476">
        <v>0</v>
      </c>
      <c r="Q337" s="476">
        <v>0</v>
      </c>
      <c r="R337" s="476">
        <v>0</v>
      </c>
      <c r="S337" s="25" t="str">
        <f t="shared" si="11"/>
        <v xml:space="preserve"> </v>
      </c>
      <c r="T337" s="472"/>
    </row>
    <row r="338" spans="1:20" ht="15" customHeight="1">
      <c r="A338" s="25" t="s">
        <v>163</v>
      </c>
      <c r="B338" s="474">
        <v>0</v>
      </c>
      <c r="C338" s="475">
        <v>20</v>
      </c>
      <c r="D338" s="476">
        <f>IFERROR(20*B338,0)</f>
        <v>0</v>
      </c>
      <c r="E338" s="476">
        <v>0</v>
      </c>
      <c r="F338" s="476">
        <v>0</v>
      </c>
      <c r="G338" s="476">
        <v>0</v>
      </c>
      <c r="H338" s="476">
        <v>0</v>
      </c>
      <c r="I338" s="476">
        <v>0</v>
      </c>
      <c r="J338" s="476">
        <v>0</v>
      </c>
      <c r="K338" s="476">
        <v>0</v>
      </c>
      <c r="L338" s="476">
        <v>0</v>
      </c>
      <c r="M338" s="476">
        <v>0</v>
      </c>
      <c r="N338" s="476">
        <v>0</v>
      </c>
      <c r="O338" s="476">
        <v>0</v>
      </c>
      <c r="P338" s="476">
        <v>0</v>
      </c>
      <c r="Q338" s="476">
        <v>0</v>
      </c>
      <c r="R338" s="476">
        <v>0</v>
      </c>
      <c r="S338" s="25" t="str">
        <f t="shared" si="11"/>
        <v xml:space="preserve"> </v>
      </c>
      <c r="T338" s="472"/>
    </row>
    <row r="339" spans="1:20" ht="15" customHeight="1">
      <c r="A339" s="25" t="s">
        <v>108</v>
      </c>
      <c r="B339" s="474">
        <v>0</v>
      </c>
      <c r="C339" s="475">
        <v>5</v>
      </c>
      <c r="D339" s="476">
        <f>IFERROR(5*B339,0)</f>
        <v>0</v>
      </c>
      <c r="E339" s="476">
        <v>0</v>
      </c>
      <c r="F339" s="476">
        <v>0</v>
      </c>
      <c r="G339" s="476">
        <v>0</v>
      </c>
      <c r="H339" s="476">
        <v>0</v>
      </c>
      <c r="I339" s="476">
        <v>0</v>
      </c>
      <c r="J339" s="476">
        <v>0</v>
      </c>
      <c r="K339" s="476">
        <v>0</v>
      </c>
      <c r="L339" s="476">
        <v>0</v>
      </c>
      <c r="M339" s="476">
        <v>0</v>
      </c>
      <c r="N339" s="476">
        <v>0</v>
      </c>
      <c r="O339" s="476">
        <v>0</v>
      </c>
      <c r="P339" s="476">
        <v>0</v>
      </c>
      <c r="Q339" s="476">
        <v>0</v>
      </c>
      <c r="R339" s="476">
        <v>0</v>
      </c>
      <c r="S339" s="25" t="str">
        <f t="shared" si="11"/>
        <v xml:space="preserve"> </v>
      </c>
      <c r="T339" s="472"/>
    </row>
    <row r="340" spans="1:20" ht="15" customHeight="1">
      <c r="A340" s="25" t="s">
        <v>112</v>
      </c>
      <c r="B340" s="474">
        <v>0</v>
      </c>
      <c r="C340" s="475">
        <v>5</v>
      </c>
      <c r="D340" s="476">
        <f>IFERROR(5*B340,0)</f>
        <v>0</v>
      </c>
      <c r="E340" s="476">
        <v>0</v>
      </c>
      <c r="F340" s="476">
        <v>0</v>
      </c>
      <c r="G340" s="476">
        <v>0</v>
      </c>
      <c r="H340" s="476">
        <v>0</v>
      </c>
      <c r="I340" s="476">
        <v>0</v>
      </c>
      <c r="J340" s="476">
        <v>0</v>
      </c>
      <c r="K340" s="476">
        <v>0</v>
      </c>
      <c r="L340" s="476">
        <v>0</v>
      </c>
      <c r="M340" s="476">
        <v>0</v>
      </c>
      <c r="N340" s="476">
        <v>0</v>
      </c>
      <c r="O340" s="476">
        <v>0</v>
      </c>
      <c r="P340" s="476">
        <v>0</v>
      </c>
      <c r="Q340" s="476">
        <v>0</v>
      </c>
      <c r="R340" s="476">
        <v>0</v>
      </c>
      <c r="S340" s="25" t="str">
        <f t="shared" si="11"/>
        <v xml:space="preserve"> </v>
      </c>
      <c r="T340" s="472"/>
    </row>
    <row r="341" spans="1:20" ht="15" customHeight="1">
      <c r="A341" s="25" t="s">
        <v>182</v>
      </c>
      <c r="B341" s="474">
        <v>0</v>
      </c>
      <c r="C341" s="475">
        <v>5</v>
      </c>
      <c r="D341" s="476">
        <v>0</v>
      </c>
      <c r="E341" s="476">
        <v>0</v>
      </c>
      <c r="F341" s="476">
        <v>0</v>
      </c>
      <c r="G341" s="476">
        <v>0</v>
      </c>
      <c r="H341" s="476">
        <v>0</v>
      </c>
      <c r="I341" s="476">
        <v>0</v>
      </c>
      <c r="J341" s="476">
        <v>0</v>
      </c>
      <c r="K341" s="476">
        <v>0</v>
      </c>
      <c r="L341" s="476">
        <v>0</v>
      </c>
      <c r="M341" s="476">
        <v>0</v>
      </c>
      <c r="N341" s="476">
        <v>0</v>
      </c>
      <c r="O341" s="476">
        <v>0</v>
      </c>
      <c r="P341" s="476">
        <f>IFERROR(10*B341,0)</f>
        <v>0</v>
      </c>
      <c r="Q341" s="476">
        <v>0</v>
      </c>
      <c r="R341" s="476">
        <v>0</v>
      </c>
      <c r="S341" s="25" t="str">
        <f t="shared" si="11"/>
        <v xml:space="preserve"> </v>
      </c>
      <c r="T341" s="472"/>
    </row>
    <row r="342" spans="1:20" ht="15" customHeight="1">
      <c r="A342" s="25" t="s">
        <v>184</v>
      </c>
      <c r="B342" s="474">
        <v>0</v>
      </c>
      <c r="C342" s="475">
        <v>5</v>
      </c>
      <c r="D342" s="476">
        <v>0</v>
      </c>
      <c r="E342" s="476">
        <v>0</v>
      </c>
      <c r="F342" s="476">
        <v>0</v>
      </c>
      <c r="G342" s="476">
        <v>0</v>
      </c>
      <c r="H342" s="476">
        <v>0</v>
      </c>
      <c r="I342" s="476">
        <v>0</v>
      </c>
      <c r="J342" s="476">
        <v>0</v>
      </c>
      <c r="K342" s="476">
        <v>0</v>
      </c>
      <c r="L342" s="476">
        <v>0</v>
      </c>
      <c r="M342" s="476">
        <v>0</v>
      </c>
      <c r="N342" s="476">
        <v>0</v>
      </c>
      <c r="O342" s="476">
        <v>0</v>
      </c>
      <c r="P342" s="476">
        <f>IFERROR(10*B342,0)</f>
        <v>0</v>
      </c>
      <c r="Q342" s="476">
        <v>0</v>
      </c>
      <c r="R342" s="476">
        <v>0</v>
      </c>
      <c r="S342" s="25" t="str">
        <f t="shared" si="11"/>
        <v xml:space="preserve"> </v>
      </c>
      <c r="T342" s="472"/>
    </row>
    <row r="343" spans="1:20" ht="15" customHeight="1">
      <c r="A343" s="25" t="s">
        <v>139</v>
      </c>
      <c r="B343" s="474">
        <v>0</v>
      </c>
      <c r="C343" s="475">
        <v>10</v>
      </c>
      <c r="D343" s="476">
        <f>IFERROR(10*B343,0)</f>
        <v>0</v>
      </c>
      <c r="E343" s="476">
        <v>0</v>
      </c>
      <c r="F343" s="476">
        <v>0</v>
      </c>
      <c r="G343" s="476">
        <v>0</v>
      </c>
      <c r="H343" s="476">
        <v>0</v>
      </c>
      <c r="I343" s="476">
        <v>0</v>
      </c>
      <c r="J343" s="476">
        <v>0</v>
      </c>
      <c r="K343" s="476">
        <v>0</v>
      </c>
      <c r="L343" s="476">
        <v>0</v>
      </c>
      <c r="M343" s="476">
        <v>0</v>
      </c>
      <c r="N343" s="476">
        <v>0</v>
      </c>
      <c r="O343" s="476">
        <v>0</v>
      </c>
      <c r="P343" s="476">
        <v>0</v>
      </c>
      <c r="Q343" s="476">
        <v>0</v>
      </c>
      <c r="R343" s="476">
        <v>0</v>
      </c>
      <c r="S343" s="25" t="str">
        <f t="shared" si="11"/>
        <v xml:space="preserve"> </v>
      </c>
      <c r="T343" s="472"/>
    </row>
    <row r="344" spans="1:20" ht="15" customHeight="1">
      <c r="A344" s="25" t="s">
        <v>141</v>
      </c>
      <c r="B344" s="474">
        <v>0</v>
      </c>
      <c r="C344" s="475">
        <v>10</v>
      </c>
      <c r="D344" s="476">
        <f>IFERROR(10*B344,0)</f>
        <v>0</v>
      </c>
      <c r="E344" s="476">
        <v>0</v>
      </c>
      <c r="F344" s="476">
        <v>0</v>
      </c>
      <c r="G344" s="476">
        <v>0</v>
      </c>
      <c r="H344" s="476">
        <v>0</v>
      </c>
      <c r="I344" s="476">
        <v>0</v>
      </c>
      <c r="J344" s="476">
        <v>0</v>
      </c>
      <c r="K344" s="476">
        <v>0</v>
      </c>
      <c r="L344" s="476">
        <v>0</v>
      </c>
      <c r="M344" s="476">
        <v>0</v>
      </c>
      <c r="N344" s="476">
        <v>0</v>
      </c>
      <c r="O344" s="476">
        <v>0</v>
      </c>
      <c r="P344" s="476">
        <v>0</v>
      </c>
      <c r="Q344" s="476">
        <v>0</v>
      </c>
      <c r="R344" s="476">
        <v>0</v>
      </c>
      <c r="S344" s="25" t="str">
        <f t="shared" si="11"/>
        <v xml:space="preserve"> </v>
      </c>
      <c r="T344" s="472"/>
    </row>
    <row r="345" spans="1:20" ht="15" customHeight="1">
      <c r="A345" s="25" t="s">
        <v>144</v>
      </c>
      <c r="B345" s="474">
        <v>0</v>
      </c>
      <c r="C345" s="475">
        <v>10</v>
      </c>
      <c r="D345" s="476">
        <f>IFERROR(10*B345,0)</f>
        <v>0</v>
      </c>
      <c r="E345" s="476">
        <v>0</v>
      </c>
      <c r="F345" s="476">
        <v>0</v>
      </c>
      <c r="G345" s="476">
        <v>0</v>
      </c>
      <c r="H345" s="476">
        <v>0</v>
      </c>
      <c r="I345" s="476">
        <v>0</v>
      </c>
      <c r="J345" s="476">
        <v>0</v>
      </c>
      <c r="K345" s="476">
        <v>0</v>
      </c>
      <c r="L345" s="476">
        <v>0</v>
      </c>
      <c r="M345" s="476">
        <v>0</v>
      </c>
      <c r="N345" s="476">
        <v>0</v>
      </c>
      <c r="O345" s="476">
        <v>0</v>
      </c>
      <c r="P345" s="476">
        <v>0</v>
      </c>
      <c r="Q345" s="476">
        <v>0</v>
      </c>
      <c r="R345" s="476">
        <v>0</v>
      </c>
      <c r="S345" s="25" t="str">
        <f t="shared" si="11"/>
        <v xml:space="preserve"> </v>
      </c>
      <c r="T345" s="472"/>
    </row>
    <row r="346" spans="1:20" ht="15" customHeight="1">
      <c r="A346" s="25" t="s">
        <v>148</v>
      </c>
      <c r="B346" s="474">
        <v>0</v>
      </c>
      <c r="C346" s="475">
        <v>10</v>
      </c>
      <c r="D346" s="476">
        <f>IFERROR(10*B346,0)</f>
        <v>0</v>
      </c>
      <c r="E346" s="476">
        <v>0</v>
      </c>
      <c r="F346" s="476">
        <v>0</v>
      </c>
      <c r="G346" s="476">
        <v>0</v>
      </c>
      <c r="H346" s="476">
        <v>0</v>
      </c>
      <c r="I346" s="476">
        <v>0</v>
      </c>
      <c r="J346" s="476">
        <v>0</v>
      </c>
      <c r="K346" s="476">
        <v>0</v>
      </c>
      <c r="L346" s="476">
        <v>0</v>
      </c>
      <c r="M346" s="476">
        <v>0</v>
      </c>
      <c r="N346" s="476">
        <v>0</v>
      </c>
      <c r="O346" s="476">
        <v>0</v>
      </c>
      <c r="P346" s="476">
        <v>0</v>
      </c>
      <c r="Q346" s="476">
        <v>0</v>
      </c>
      <c r="R346" s="476">
        <v>0</v>
      </c>
      <c r="S346" s="25" t="str">
        <f t="shared" si="11"/>
        <v xml:space="preserve"> </v>
      </c>
      <c r="T346" s="472"/>
    </row>
    <row r="347" spans="1:20" ht="15" customHeight="1">
      <c r="A347" s="25" t="s">
        <v>167</v>
      </c>
      <c r="B347" s="474">
        <v>0</v>
      </c>
      <c r="C347" s="475">
        <v>21</v>
      </c>
      <c r="D347" s="476">
        <f>IFERROR(21*B347,0)</f>
        <v>0</v>
      </c>
      <c r="E347" s="476">
        <v>0</v>
      </c>
      <c r="F347" s="476">
        <v>0</v>
      </c>
      <c r="G347" s="476">
        <v>0</v>
      </c>
      <c r="H347" s="476">
        <v>0</v>
      </c>
      <c r="I347" s="476">
        <v>0</v>
      </c>
      <c r="J347" s="476">
        <v>0</v>
      </c>
      <c r="K347" s="476">
        <v>0</v>
      </c>
      <c r="L347" s="476">
        <v>0</v>
      </c>
      <c r="M347" s="476">
        <v>0</v>
      </c>
      <c r="N347" s="476">
        <v>0</v>
      </c>
      <c r="O347" s="476">
        <v>0</v>
      </c>
      <c r="P347" s="476">
        <v>0</v>
      </c>
      <c r="Q347" s="476">
        <v>0</v>
      </c>
      <c r="R347" s="476">
        <v>0</v>
      </c>
      <c r="S347" s="25" t="str">
        <f t="shared" si="11"/>
        <v xml:space="preserve"> </v>
      </c>
      <c r="T347" s="472"/>
    </row>
    <row r="348" spans="1:20" ht="15" customHeight="1">
      <c r="A348" s="25" t="s">
        <v>80</v>
      </c>
      <c r="B348" s="474">
        <v>0</v>
      </c>
      <c r="C348" s="475">
        <v>5</v>
      </c>
      <c r="D348" s="476">
        <f>IFERROR(2*B348,0)</f>
        <v>0</v>
      </c>
      <c r="E348" s="476">
        <v>0</v>
      </c>
      <c r="F348" s="476">
        <f>IFERROR(3*B348,0)</f>
        <v>0</v>
      </c>
      <c r="G348" s="476">
        <v>0</v>
      </c>
      <c r="H348" s="476">
        <v>0</v>
      </c>
      <c r="I348" s="476">
        <v>0</v>
      </c>
      <c r="J348" s="476">
        <v>0</v>
      </c>
      <c r="K348" s="476">
        <v>0</v>
      </c>
      <c r="L348" s="476">
        <v>0</v>
      </c>
      <c r="M348" s="476">
        <v>0</v>
      </c>
      <c r="N348" s="476">
        <v>0</v>
      </c>
      <c r="O348" s="476">
        <v>0</v>
      </c>
      <c r="P348" s="476">
        <v>0</v>
      </c>
      <c r="Q348" s="476">
        <v>0</v>
      </c>
      <c r="R348" s="476">
        <v>0</v>
      </c>
      <c r="S348" s="25" t="str">
        <f t="shared" si="11"/>
        <v xml:space="preserve"> </v>
      </c>
      <c r="T348" s="472"/>
    </row>
    <row r="349" spans="1:20" ht="15" customHeight="1">
      <c r="A349" s="25" t="s">
        <v>116</v>
      </c>
      <c r="B349" s="474">
        <v>0</v>
      </c>
      <c r="C349" s="475">
        <v>5</v>
      </c>
      <c r="D349" s="476">
        <f>IFERROR(4*B349,0)</f>
        <v>0</v>
      </c>
      <c r="E349" s="476">
        <f>IFERROR(1*B349,0)</f>
        <v>0</v>
      </c>
      <c r="F349" s="476">
        <v>0</v>
      </c>
      <c r="G349" s="476">
        <v>0</v>
      </c>
      <c r="H349" s="476">
        <v>0</v>
      </c>
      <c r="I349" s="476">
        <v>0</v>
      </c>
      <c r="J349" s="476">
        <v>0</v>
      </c>
      <c r="K349" s="476">
        <v>0</v>
      </c>
      <c r="L349" s="476">
        <v>0</v>
      </c>
      <c r="M349" s="476">
        <v>0</v>
      </c>
      <c r="N349" s="476">
        <v>0</v>
      </c>
      <c r="O349" s="476">
        <v>0</v>
      </c>
      <c r="P349" s="476">
        <v>0</v>
      </c>
      <c r="Q349" s="476">
        <v>0</v>
      </c>
      <c r="R349" s="476">
        <v>0</v>
      </c>
      <c r="S349" s="25" t="str">
        <f t="shared" si="11"/>
        <v xml:space="preserve"> </v>
      </c>
      <c r="T349" s="472"/>
    </row>
    <row r="350" spans="1:20" ht="15" customHeight="1">
      <c r="A350" s="25" t="s">
        <v>171</v>
      </c>
      <c r="B350" s="474">
        <v>0</v>
      </c>
      <c r="C350" s="475">
        <v>12</v>
      </c>
      <c r="D350" s="476">
        <f>IFERROR(12*B350,0)</f>
        <v>0</v>
      </c>
      <c r="E350" s="476">
        <v>0</v>
      </c>
      <c r="F350" s="476">
        <v>0</v>
      </c>
      <c r="G350" s="476">
        <v>0</v>
      </c>
      <c r="H350" s="476">
        <v>0</v>
      </c>
      <c r="I350" s="476">
        <v>0</v>
      </c>
      <c r="J350" s="476">
        <v>0</v>
      </c>
      <c r="K350" s="476">
        <v>0</v>
      </c>
      <c r="L350" s="476">
        <v>0</v>
      </c>
      <c r="M350" s="476">
        <v>0</v>
      </c>
      <c r="N350" s="476">
        <v>0</v>
      </c>
      <c r="O350" s="476">
        <v>0</v>
      </c>
      <c r="P350" s="476">
        <v>0</v>
      </c>
      <c r="Q350" s="476">
        <v>0</v>
      </c>
      <c r="R350" s="476">
        <v>0</v>
      </c>
      <c r="S350" s="25" t="str">
        <f t="shared" si="11"/>
        <v xml:space="preserve"> </v>
      </c>
      <c r="T350" s="472"/>
    </row>
    <row r="351" spans="1:20" ht="15" customHeight="1">
      <c r="A351" s="25" t="s">
        <v>121</v>
      </c>
      <c r="B351" s="474">
        <v>0</v>
      </c>
      <c r="C351" s="475">
        <v>5</v>
      </c>
      <c r="D351" s="476">
        <f>IFERROR(15*B351,0)</f>
        <v>0</v>
      </c>
      <c r="E351" s="476">
        <v>0</v>
      </c>
      <c r="F351" s="476">
        <v>0</v>
      </c>
      <c r="G351" s="476">
        <v>0</v>
      </c>
      <c r="H351" s="476">
        <v>0</v>
      </c>
      <c r="I351" s="476">
        <v>0</v>
      </c>
      <c r="J351" s="476">
        <v>0</v>
      </c>
      <c r="K351" s="476">
        <v>0</v>
      </c>
      <c r="L351" s="476">
        <v>0</v>
      </c>
      <c r="M351" s="476">
        <v>0</v>
      </c>
      <c r="N351" s="476">
        <v>0</v>
      </c>
      <c r="O351" s="476">
        <v>0</v>
      </c>
      <c r="P351" s="476">
        <v>0</v>
      </c>
      <c r="Q351" s="476">
        <v>0</v>
      </c>
      <c r="R351" s="476">
        <v>0</v>
      </c>
      <c r="S351" s="25" t="str">
        <f t="shared" si="11"/>
        <v xml:space="preserve"> </v>
      </c>
      <c r="T351" s="472"/>
    </row>
    <row r="352" spans="1:20" ht="15" customHeight="1">
      <c r="A352" s="25" t="s">
        <v>152</v>
      </c>
      <c r="B352" s="474">
        <v>0</v>
      </c>
      <c r="C352" s="475">
        <v>10</v>
      </c>
      <c r="D352" s="476">
        <f>IFERROR(8*B352,0)</f>
        <v>0</v>
      </c>
      <c r="E352" s="476">
        <f>IFERROR(2*B352,0)</f>
        <v>0</v>
      </c>
      <c r="F352" s="476">
        <v>0</v>
      </c>
      <c r="G352" s="476">
        <v>0</v>
      </c>
      <c r="H352" s="476">
        <v>0</v>
      </c>
      <c r="I352" s="476">
        <v>0</v>
      </c>
      <c r="J352" s="476">
        <v>0</v>
      </c>
      <c r="K352" s="476">
        <v>0</v>
      </c>
      <c r="L352" s="476">
        <v>0</v>
      </c>
      <c r="M352" s="476">
        <v>0</v>
      </c>
      <c r="N352" s="476">
        <v>0</v>
      </c>
      <c r="O352" s="476">
        <v>0</v>
      </c>
      <c r="P352" s="476">
        <v>0</v>
      </c>
      <c r="Q352" s="476">
        <v>0</v>
      </c>
      <c r="R352" s="476">
        <v>0</v>
      </c>
      <c r="S352" s="25" t="str">
        <f t="shared" si="11"/>
        <v xml:space="preserve"> </v>
      </c>
      <c r="T352" s="472"/>
    </row>
    <row r="353" spans="1:20" ht="15" customHeight="1">
      <c r="A353" s="25" t="s">
        <v>125</v>
      </c>
      <c r="B353" s="474">
        <v>0</v>
      </c>
      <c r="C353" s="475">
        <v>5</v>
      </c>
      <c r="D353" s="476">
        <f>IFERROR(5*B353,0)</f>
        <v>0</v>
      </c>
      <c r="E353" s="476">
        <v>0</v>
      </c>
      <c r="F353" s="476">
        <v>0</v>
      </c>
      <c r="G353" s="476">
        <v>0</v>
      </c>
      <c r="H353" s="476">
        <v>0</v>
      </c>
      <c r="I353" s="476">
        <v>0</v>
      </c>
      <c r="J353" s="476">
        <v>0</v>
      </c>
      <c r="K353" s="476">
        <v>0</v>
      </c>
      <c r="L353" s="476">
        <v>0</v>
      </c>
      <c r="M353" s="476">
        <v>0</v>
      </c>
      <c r="N353" s="476">
        <v>0</v>
      </c>
      <c r="O353" s="476">
        <v>0</v>
      </c>
      <c r="P353" s="476">
        <v>0</v>
      </c>
      <c r="Q353" s="476">
        <v>0</v>
      </c>
      <c r="R353" s="476">
        <v>0</v>
      </c>
      <c r="S353" s="25" t="str">
        <f t="shared" si="11"/>
        <v xml:space="preserve"> </v>
      </c>
      <c r="T353" s="472"/>
    </row>
    <row r="354" spans="1:20" ht="15" customHeight="1">
      <c r="A354" s="25" t="s">
        <v>885</v>
      </c>
      <c r="B354" s="474">
        <v>0</v>
      </c>
      <c r="C354" s="475">
        <v>4</v>
      </c>
      <c r="D354" s="476">
        <v>0</v>
      </c>
      <c r="E354" s="476">
        <v>0</v>
      </c>
      <c r="F354" s="476">
        <v>0</v>
      </c>
      <c r="G354" s="476">
        <v>0</v>
      </c>
      <c r="H354" s="476">
        <v>0</v>
      </c>
      <c r="I354" s="476">
        <v>0</v>
      </c>
      <c r="J354" s="476">
        <v>0</v>
      </c>
      <c r="K354" s="476">
        <v>0</v>
      </c>
      <c r="L354" s="476">
        <v>0</v>
      </c>
      <c r="M354" s="476">
        <v>0</v>
      </c>
      <c r="N354" s="476">
        <v>0</v>
      </c>
      <c r="O354" s="476">
        <v>0</v>
      </c>
      <c r="P354" s="476">
        <f>IFERROR(21*B354,0)</f>
        <v>0</v>
      </c>
      <c r="Q354" s="476">
        <v>0</v>
      </c>
      <c r="R354" s="476">
        <v>0</v>
      </c>
      <c r="S354" s="25" t="str">
        <f t="shared" si="11"/>
        <v xml:space="preserve"> </v>
      </c>
      <c r="T354" s="472"/>
    </row>
    <row r="355" spans="1:20" ht="15" customHeight="1">
      <c r="A355" s="477" t="s">
        <v>1086</v>
      </c>
      <c r="B355" s="478">
        <f t="shared" ref="B355:Q355" si="12">SUM(B4:B354)</f>
        <v>0</v>
      </c>
      <c r="C355" s="478">
        <f t="shared" si="12"/>
        <v>2622</v>
      </c>
      <c r="D355" s="478">
        <f t="shared" si="12"/>
        <v>0</v>
      </c>
      <c r="E355" s="478">
        <f t="shared" si="12"/>
        <v>0</v>
      </c>
      <c r="F355" s="478">
        <f t="shared" si="12"/>
        <v>0</v>
      </c>
      <c r="G355" s="478">
        <f t="shared" si="12"/>
        <v>0</v>
      </c>
      <c r="H355" s="478">
        <f t="shared" si="12"/>
        <v>0</v>
      </c>
      <c r="I355" s="478">
        <f t="shared" si="12"/>
        <v>0</v>
      </c>
      <c r="J355" s="478">
        <f t="shared" si="12"/>
        <v>0</v>
      </c>
      <c r="K355" s="478">
        <f t="shared" si="12"/>
        <v>0</v>
      </c>
      <c r="L355" s="478">
        <f t="shared" si="12"/>
        <v>0</v>
      </c>
      <c r="M355" s="478">
        <f t="shared" si="12"/>
        <v>0</v>
      </c>
      <c r="N355" s="478">
        <f t="shared" si="12"/>
        <v>0</v>
      </c>
      <c r="O355" s="478">
        <f t="shared" si="12"/>
        <v>0</v>
      </c>
      <c r="P355" s="478">
        <f t="shared" si="12"/>
        <v>0</v>
      </c>
      <c r="Q355" s="478">
        <f t="shared" si="12"/>
        <v>0</v>
      </c>
      <c r="R355" s="478"/>
      <c r="S355" s="479" t="str">
        <f t="shared" si="11"/>
        <v xml:space="preserve"> </v>
      </c>
      <c r="T355" s="472"/>
    </row>
    <row r="356" spans="1:20" ht="15" customHeight="1">
      <c r="A356" s="480" t="s">
        <v>1110</v>
      </c>
      <c r="B356" s="474"/>
      <c r="C356" s="351"/>
      <c r="D356" s="474">
        <v>0</v>
      </c>
      <c r="E356" s="474">
        <v>0</v>
      </c>
      <c r="F356" s="474">
        <v>0</v>
      </c>
      <c r="G356" s="474">
        <v>0</v>
      </c>
      <c r="H356" s="474">
        <v>0</v>
      </c>
      <c r="I356" s="474">
        <v>0</v>
      </c>
      <c r="J356" s="474">
        <v>0</v>
      </c>
      <c r="K356" s="474">
        <v>0</v>
      </c>
      <c r="L356" s="474">
        <v>0</v>
      </c>
      <c r="M356" s="474">
        <v>0</v>
      </c>
      <c r="N356" s="474">
        <v>0</v>
      </c>
      <c r="O356" s="474">
        <v>0</v>
      </c>
      <c r="P356" s="474">
        <v>0</v>
      </c>
      <c r="Q356" s="474">
        <v>0</v>
      </c>
      <c r="R356" s="474"/>
      <c r="S356" s="25" t="str">
        <f t="shared" si="11"/>
        <v xml:space="preserve"> </v>
      </c>
      <c r="T356" s="472"/>
    </row>
    <row r="357" spans="1:20" ht="15" customHeight="1">
      <c r="A357" s="481" t="s">
        <v>1111</v>
      </c>
      <c r="B357" s="580" t="s">
        <v>1112</v>
      </c>
      <c r="C357" s="581"/>
      <c r="D357" s="482">
        <v>0.27500000000000002</v>
      </c>
      <c r="E357" s="482">
        <v>0.38500000000000001</v>
      </c>
      <c r="F357" s="482">
        <v>0.41800000000000004</v>
      </c>
      <c r="G357" s="482">
        <v>0.47300000000000003</v>
      </c>
      <c r="H357" s="482">
        <v>0.58300000000000007</v>
      </c>
      <c r="I357" s="482">
        <v>0.63800000000000001</v>
      </c>
      <c r="J357" s="482">
        <v>0.80300000000000005</v>
      </c>
      <c r="K357" s="482">
        <v>0.80300000000000005</v>
      </c>
      <c r="L357" s="482">
        <v>0.93500000000000005</v>
      </c>
      <c r="M357" s="482">
        <v>3.278</v>
      </c>
      <c r="N357" s="482">
        <v>2.508</v>
      </c>
      <c r="O357" s="482"/>
      <c r="P357" s="482">
        <v>8.8000000000000009E-2</v>
      </c>
      <c r="Q357" s="482">
        <v>0.11000000000000001</v>
      </c>
      <c r="R357" s="482">
        <v>0.13</v>
      </c>
      <c r="S357" s="483"/>
      <c r="T357" s="407"/>
    </row>
    <row r="358" spans="1:20" ht="15" customHeight="1">
      <c r="A358" s="484" t="s">
        <v>14</v>
      </c>
      <c r="B358" s="580" t="s">
        <v>1113</v>
      </c>
      <c r="C358" s="581"/>
      <c r="D358" s="482">
        <f t="shared" ref="D358:R358" si="13">(D355+D356)*D357</f>
        <v>0</v>
      </c>
      <c r="E358" s="482">
        <f t="shared" si="13"/>
        <v>0</v>
      </c>
      <c r="F358" s="482">
        <f t="shared" si="13"/>
        <v>0</v>
      </c>
      <c r="G358" s="482">
        <f t="shared" si="13"/>
        <v>0</v>
      </c>
      <c r="H358" s="482">
        <f t="shared" si="13"/>
        <v>0</v>
      </c>
      <c r="I358" s="482">
        <f t="shared" si="13"/>
        <v>0</v>
      </c>
      <c r="J358" s="482">
        <f t="shared" si="13"/>
        <v>0</v>
      </c>
      <c r="K358" s="482">
        <f t="shared" si="13"/>
        <v>0</v>
      </c>
      <c r="L358" s="482">
        <f t="shared" si="13"/>
        <v>0</v>
      </c>
      <c r="M358" s="482">
        <f t="shared" si="13"/>
        <v>0</v>
      </c>
      <c r="N358" s="482">
        <f t="shared" si="13"/>
        <v>0</v>
      </c>
      <c r="O358" s="482">
        <f t="shared" si="13"/>
        <v>0</v>
      </c>
      <c r="P358" s="482">
        <f t="shared" si="13"/>
        <v>0</v>
      </c>
      <c r="Q358" s="482">
        <f t="shared" si="13"/>
        <v>0</v>
      </c>
      <c r="R358" s="482">
        <f t="shared" si="13"/>
        <v>0</v>
      </c>
      <c r="S358" s="472"/>
      <c r="T358" s="407"/>
    </row>
    <row r="359" spans="1:20" ht="15" customHeight="1">
      <c r="A359" s="485"/>
      <c r="B359" s="580" t="s">
        <v>70</v>
      </c>
      <c r="C359" s="581"/>
      <c r="D359" s="486">
        <f>SUM(D358:R358)</f>
        <v>0</v>
      </c>
      <c r="E359" s="487"/>
      <c r="F359" s="488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88"/>
      <c r="R359" s="488"/>
      <c r="S359" s="407"/>
      <c r="T359" s="407"/>
    </row>
    <row r="360" spans="1:20" ht="15" customHeight="1">
      <c r="A360" s="407"/>
      <c r="B360" s="489"/>
      <c r="C360" s="489"/>
      <c r="D360" s="489"/>
      <c r="E360" s="407"/>
      <c r="F360" s="407"/>
      <c r="G360" s="407"/>
      <c r="H360" s="407"/>
      <c r="I360" s="407"/>
      <c r="J360" s="407"/>
      <c r="K360" s="407"/>
      <c r="L360" s="407"/>
      <c r="M360" s="407"/>
      <c r="N360" s="407"/>
      <c r="O360" s="407"/>
      <c r="P360" s="407"/>
      <c r="Q360" s="407"/>
      <c r="R360" s="407"/>
      <c r="S360" s="407"/>
      <c r="T360" s="407"/>
    </row>
    <row r="361" spans="1:20" ht="15" customHeight="1">
      <c r="A361" s="407"/>
      <c r="B361" s="490" t="s">
        <v>1114</v>
      </c>
      <c r="C361" s="407"/>
      <c r="D361" s="407"/>
      <c r="E361" s="407"/>
      <c r="F361" s="407"/>
      <c r="G361" s="407"/>
      <c r="H361" s="407"/>
      <c r="I361" s="407"/>
      <c r="J361" s="407"/>
      <c r="K361" s="407"/>
      <c r="L361" s="407"/>
      <c r="M361" s="407"/>
      <c r="N361" s="407"/>
      <c r="O361" s="407"/>
      <c r="P361" s="407"/>
      <c r="Q361" s="407"/>
      <c r="R361" s="407"/>
      <c r="S361" s="407"/>
      <c r="T361" s="407"/>
    </row>
    <row r="362" spans="1:20" ht="15" customHeight="1">
      <c r="A362" s="491">
        <v>1</v>
      </c>
      <c r="B362" s="492">
        <f>IF(Holds!$Z$552&lt;200,3,0)</f>
        <v>3</v>
      </c>
      <c r="C362" s="407"/>
      <c r="D362" s="461"/>
      <c r="E362" s="461"/>
      <c r="F362" s="407"/>
      <c r="G362" s="407"/>
      <c r="H362" s="407"/>
      <c r="I362" s="407"/>
      <c r="J362" s="407"/>
      <c r="K362" s="407"/>
      <c r="L362" s="407"/>
      <c r="M362" s="407"/>
      <c r="N362" s="407"/>
      <c r="O362" s="407"/>
      <c r="P362" s="407"/>
      <c r="Q362" s="407"/>
      <c r="R362" s="407"/>
      <c r="S362" s="407"/>
      <c r="T362" s="407"/>
    </row>
    <row r="363" spans="1:20" ht="15" customHeight="1">
      <c r="A363" s="491">
        <v>2</v>
      </c>
      <c r="B363" s="492">
        <f>IF(AND(200.01&lt;Holds!$Z$552,Holds!$Z$552&lt;300),5,0)</f>
        <v>0</v>
      </c>
      <c r="C363" s="407"/>
      <c r="D363" s="461"/>
      <c r="E363" s="461"/>
      <c r="F363" s="407"/>
      <c r="G363" s="407"/>
      <c r="H363" s="407"/>
      <c r="I363" s="407"/>
      <c r="J363" s="407"/>
      <c r="K363" s="407"/>
      <c r="L363" s="407"/>
      <c r="M363" s="407"/>
      <c r="N363" s="407"/>
      <c r="O363" s="407"/>
      <c r="P363" s="407"/>
      <c r="Q363" s="407"/>
      <c r="R363" s="407"/>
      <c r="S363" s="407"/>
      <c r="T363" s="407"/>
    </row>
    <row r="364" spans="1:20" ht="15" customHeight="1">
      <c r="A364" s="491">
        <v>3</v>
      </c>
      <c r="B364" s="492">
        <f>IF(AND(300.01&lt;Holds!$Z$552,Holds!$Z$552&lt;400),10,0)</f>
        <v>0</v>
      </c>
      <c r="C364" s="407"/>
      <c r="D364" s="461"/>
      <c r="E364" s="461"/>
      <c r="F364" s="407"/>
      <c r="G364" s="407"/>
      <c r="H364" s="407"/>
      <c r="I364" s="407"/>
      <c r="J364" s="407"/>
      <c r="K364" s="407"/>
      <c r="L364" s="407"/>
      <c r="M364" s="407"/>
      <c r="N364" s="407"/>
      <c r="O364" s="407"/>
      <c r="P364" s="407"/>
      <c r="Q364" s="407"/>
      <c r="R364" s="407"/>
      <c r="S364" s="407"/>
      <c r="T364" s="407"/>
    </row>
    <row r="365" spans="1:20" ht="15" customHeight="1">
      <c r="A365" s="491">
        <v>4</v>
      </c>
      <c r="B365" s="492">
        <f>IF(AND(400.01&lt;Holds!$Z$552,Holds!$Z$552&lt;800),25,0)</f>
        <v>0</v>
      </c>
      <c r="C365" s="407"/>
      <c r="D365" s="461"/>
      <c r="E365" s="461"/>
      <c r="F365" s="407"/>
      <c r="G365" s="407"/>
      <c r="H365" s="407"/>
      <c r="I365" s="407"/>
      <c r="J365" s="407"/>
      <c r="K365" s="407"/>
      <c r="L365" s="407"/>
      <c r="M365" s="407"/>
      <c r="N365" s="407"/>
      <c r="O365" s="407"/>
      <c r="P365" s="407"/>
      <c r="Q365" s="407"/>
      <c r="R365" s="407"/>
      <c r="S365" s="407"/>
      <c r="T365" s="407"/>
    </row>
    <row r="366" spans="1:20" ht="15" customHeight="1">
      <c r="A366" s="491">
        <v>5</v>
      </c>
      <c r="B366" s="492">
        <f>IF(AND(800.01&lt;Holds!$Z$552,Holds!$Z$552&lt;1000),35,0)</f>
        <v>0</v>
      </c>
      <c r="C366" s="407"/>
      <c r="D366" s="461"/>
      <c r="E366" s="461"/>
      <c r="F366" s="407"/>
      <c r="G366" s="407"/>
      <c r="H366" s="407"/>
      <c r="I366" s="407"/>
      <c r="J366" s="407"/>
      <c r="K366" s="407"/>
      <c r="L366" s="407"/>
      <c r="M366" s="407"/>
      <c r="N366" s="407"/>
      <c r="O366" s="407"/>
      <c r="P366" s="407"/>
      <c r="Q366" s="407"/>
      <c r="R366" s="407"/>
      <c r="S366" s="407"/>
      <c r="T366" s="407"/>
    </row>
    <row r="367" spans="1:20" ht="15" customHeight="1">
      <c r="A367" s="491">
        <v>6</v>
      </c>
      <c r="B367" s="492">
        <f>IF(AND(1000.01&lt;Holds!$Z$552,Holds!$Z$552&lt;1500),45,0)</f>
        <v>0</v>
      </c>
      <c r="C367" s="407"/>
      <c r="D367" s="461"/>
      <c r="E367" s="461"/>
      <c r="F367" s="407"/>
      <c r="G367" s="407"/>
      <c r="H367" s="407"/>
      <c r="I367" s="407"/>
      <c r="J367" s="407"/>
      <c r="K367" s="407"/>
      <c r="L367" s="407"/>
      <c r="M367" s="407"/>
      <c r="N367" s="407"/>
      <c r="O367" s="407"/>
      <c r="P367" s="407"/>
      <c r="Q367" s="407"/>
      <c r="R367" s="407"/>
      <c r="S367" s="407"/>
      <c r="T367" s="407"/>
    </row>
    <row r="368" spans="1:20" ht="15" customHeight="1">
      <c r="A368" s="491">
        <v>7</v>
      </c>
      <c r="B368" s="492">
        <f>IF(AND(1500.01&lt;Holds!$Z$552,Holds!$Z$552&lt;1750),55,0)</f>
        <v>0</v>
      </c>
      <c r="C368" s="407"/>
      <c r="D368" s="461"/>
      <c r="E368" s="461"/>
      <c r="F368" s="407"/>
      <c r="G368" s="407"/>
      <c r="H368" s="407"/>
      <c r="I368" s="407"/>
      <c r="J368" s="407"/>
      <c r="K368" s="407"/>
      <c r="L368" s="407"/>
      <c r="M368" s="407"/>
      <c r="N368" s="407"/>
      <c r="O368" s="407"/>
      <c r="P368" s="407"/>
      <c r="Q368" s="407"/>
      <c r="R368" s="407"/>
      <c r="S368" s="407"/>
      <c r="T368" s="407"/>
    </row>
    <row r="369" spans="1:20" ht="15" customHeight="1">
      <c r="A369" s="491">
        <v>8</v>
      </c>
      <c r="B369" s="492">
        <f>IF(AND(1750.01&lt;Holds!$Z$552,Holds!$Z$552&lt;2200),65,0)</f>
        <v>0</v>
      </c>
      <c r="C369" s="407"/>
      <c r="D369" s="461"/>
      <c r="E369" s="461"/>
      <c r="F369" s="407"/>
      <c r="G369" s="407"/>
      <c r="H369" s="407"/>
      <c r="I369" s="407"/>
      <c r="J369" s="407"/>
      <c r="K369" s="407"/>
      <c r="L369" s="407"/>
      <c r="M369" s="407"/>
      <c r="N369" s="407"/>
      <c r="O369" s="407"/>
      <c r="P369" s="407"/>
      <c r="Q369" s="407"/>
      <c r="R369" s="407"/>
      <c r="S369" s="407"/>
      <c r="T369" s="407"/>
    </row>
    <row r="370" spans="1:20" ht="15" customHeight="1">
      <c r="A370" s="491">
        <v>9</v>
      </c>
      <c r="B370" s="492">
        <f>IF(AND(2200.01&lt;Holds!$Z$552,Holds!$Z$552&lt;2700),75,0)</f>
        <v>0</v>
      </c>
      <c r="C370" s="407"/>
      <c r="D370" s="407"/>
      <c r="E370" s="461"/>
      <c r="F370" s="407"/>
      <c r="G370" s="407"/>
      <c r="H370" s="407"/>
      <c r="I370" s="407"/>
      <c r="J370" s="407"/>
      <c r="K370" s="407"/>
      <c r="L370" s="407"/>
      <c r="M370" s="407"/>
      <c r="N370" s="407"/>
      <c r="O370" s="407"/>
      <c r="P370" s="407"/>
      <c r="Q370" s="407"/>
      <c r="R370" s="407"/>
      <c r="S370" s="407"/>
      <c r="T370" s="407"/>
    </row>
    <row r="371" spans="1:20" ht="15" customHeight="1">
      <c r="A371" s="491">
        <v>10</v>
      </c>
      <c r="B371" s="492">
        <f>IF(AND(2700.01&lt;Holds!$Z$552,Holds!$Z$552&lt;3200),100,0)</f>
        <v>0</v>
      </c>
      <c r="C371" s="407"/>
      <c r="D371" s="407"/>
      <c r="E371" s="407"/>
      <c r="F371" s="407"/>
      <c r="G371" s="407"/>
      <c r="H371" s="407"/>
      <c r="I371" s="407"/>
      <c r="J371" s="407"/>
      <c r="K371" s="407"/>
      <c r="L371" s="407"/>
      <c r="M371" s="407"/>
      <c r="N371" s="407"/>
      <c r="O371" s="407"/>
      <c r="P371" s="407"/>
      <c r="Q371" s="407"/>
      <c r="R371" s="407"/>
      <c r="S371" s="407"/>
      <c r="T371" s="407"/>
    </row>
    <row r="372" spans="1:20" ht="15" customHeight="1">
      <c r="A372" s="491">
        <v>11</v>
      </c>
      <c r="B372" s="492">
        <f>IF(AND(3200.01&lt;Holds!$Z$552,Holds!$Z$552&lt;5200),125,0)</f>
        <v>0</v>
      </c>
      <c r="C372" s="407"/>
      <c r="D372" s="407"/>
      <c r="E372" s="407"/>
      <c r="F372" s="407"/>
      <c r="G372" s="407"/>
      <c r="H372" s="407"/>
      <c r="I372" s="407"/>
      <c r="J372" s="407"/>
      <c r="K372" s="407"/>
      <c r="L372" s="407"/>
      <c r="M372" s="407"/>
      <c r="N372" s="407"/>
      <c r="O372" s="407"/>
      <c r="P372" s="407"/>
      <c r="Q372" s="407"/>
      <c r="R372" s="407"/>
      <c r="S372" s="407"/>
      <c r="T372" s="407"/>
    </row>
    <row r="373" spans="1:20" ht="15" customHeight="1">
      <c r="A373" s="491">
        <v>12</v>
      </c>
      <c r="B373" s="492">
        <f>IF(AND(5200.01&lt;Holds!$Z$552,Holds!$Z$552&lt;10200),175,0)</f>
        <v>0</v>
      </c>
      <c r="C373" s="407"/>
      <c r="D373" s="407"/>
      <c r="E373" s="407"/>
      <c r="F373" s="407"/>
      <c r="G373" s="407"/>
      <c r="H373" s="407"/>
      <c r="I373" s="407"/>
      <c r="J373" s="407"/>
      <c r="K373" s="407"/>
      <c r="L373" s="407"/>
      <c r="M373" s="407"/>
      <c r="N373" s="407"/>
      <c r="O373" s="407"/>
      <c r="P373" s="407"/>
      <c r="Q373" s="407"/>
      <c r="R373" s="407"/>
      <c r="S373" s="407"/>
      <c r="T373" s="407"/>
    </row>
    <row r="374" spans="1:20" ht="15" customHeight="1">
      <c r="A374" s="491">
        <v>13</v>
      </c>
      <c r="B374" s="492">
        <f>IF(AND(10200.01&lt;Holds!$Z$552,Holds!$Z$552&lt;20200),250,0)</f>
        <v>0</v>
      </c>
      <c r="C374" s="407"/>
      <c r="D374" s="407"/>
      <c r="E374" s="407"/>
      <c r="F374" s="407"/>
      <c r="G374" s="407"/>
      <c r="H374" s="407"/>
      <c r="I374" s="407"/>
      <c r="J374" s="407"/>
      <c r="K374" s="407"/>
      <c r="L374" s="407"/>
      <c r="M374" s="407"/>
      <c r="N374" s="407"/>
      <c r="O374" s="407"/>
      <c r="P374" s="407"/>
      <c r="Q374" s="407"/>
      <c r="R374" s="407"/>
      <c r="S374" s="407"/>
      <c r="T374" s="407"/>
    </row>
    <row r="375" spans="1:20" ht="15" customHeight="1">
      <c r="A375" s="491">
        <v>14</v>
      </c>
      <c r="B375" s="492">
        <f>IF(Holds!$Z$552&gt;20200.01,350,0)</f>
        <v>0</v>
      </c>
      <c r="C375" s="407"/>
      <c r="D375" s="407"/>
      <c r="E375" s="407"/>
      <c r="F375" s="407"/>
      <c r="G375" s="407"/>
      <c r="H375" s="407"/>
      <c r="I375" s="407"/>
      <c r="J375" s="407"/>
      <c r="K375" s="407"/>
      <c r="L375" s="407"/>
      <c r="M375" s="407"/>
      <c r="N375" s="407"/>
      <c r="O375" s="407"/>
      <c r="P375" s="407"/>
      <c r="Q375" s="407"/>
      <c r="R375" s="407"/>
      <c r="S375" s="407"/>
      <c r="T375" s="407"/>
    </row>
    <row r="376" spans="1:20" ht="15" customHeight="1">
      <c r="A376" s="490" t="s">
        <v>1115</v>
      </c>
      <c r="B376" s="492">
        <f>SUM(B362:B375)</f>
        <v>3</v>
      </c>
      <c r="C376" s="407"/>
      <c r="D376" s="407"/>
      <c r="E376" s="407"/>
      <c r="F376" s="407"/>
      <c r="G376" s="407"/>
      <c r="H376" s="407"/>
      <c r="I376" s="407"/>
      <c r="J376" s="407"/>
      <c r="K376" s="407"/>
      <c r="L376" s="407"/>
      <c r="M376" s="407"/>
      <c r="N376" s="407"/>
      <c r="O376" s="407"/>
      <c r="P376" s="407"/>
      <c r="Q376" s="407"/>
      <c r="R376" s="407"/>
      <c r="S376" s="407"/>
      <c r="T376" s="407"/>
    </row>
  </sheetData>
  <mergeCells count="4">
    <mergeCell ref="A1:S2"/>
    <mergeCell ref="B357:C357"/>
    <mergeCell ref="B358:C358"/>
    <mergeCell ref="B359:C359"/>
  </mergeCells>
  <conditionalFormatting sqref="A3:O3">
    <cfRule type="cellIs" dxfId="1" priority="1" stopIfTrue="1" operator="greaterThan">
      <formula>0</formula>
    </cfRule>
    <cfRule type="cellIs" dxfId="0" priority="2" stopIfTrue="1" operator="greaterThan">
      <formula>0</formula>
    </cfRule>
  </conditionalFormatting>
  <pageMargins left="0.69999998807907104" right="0.69999998807907104" top="0.75" bottom="0.75" header="0.30000001192092896" footer="0.30000001192092896"/>
  <pageSetup paperSize="0" orientation="portrait" horizontalDpi="0" verticalDpi="2048"/>
  <headerFooter alignWithMargins="0"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60"/>
  <sheetViews>
    <sheetView workbookViewId="0"/>
  </sheetViews>
  <sheetFormatPr baseColWidth="10" defaultRowHeight="12.75" customHeight="1"/>
  <cols>
    <col min="1" max="1" width="13.875" style="493" customWidth="1"/>
    <col min="2" max="2" width="34.5" style="493" customWidth="1"/>
    <col min="3" max="3" width="10.125" style="493" customWidth="1"/>
    <col min="4" max="4" width="8" style="493" customWidth="1"/>
    <col min="5" max="6" width="9" style="493" customWidth="1"/>
    <col min="7" max="7" width="12.125" style="493" customWidth="1"/>
    <col min="8" max="8" width="14.875" style="493" customWidth="1"/>
    <col min="9" max="9" width="8.625" style="493" customWidth="1"/>
    <col min="10" max="10" width="6.625" style="493" customWidth="1"/>
    <col min="11" max="11" width="8.875" style="493" customWidth="1"/>
    <col min="12" max="13" width="13.375" style="493" customWidth="1"/>
    <col min="14" max="14" width="11.625" style="493" customWidth="1"/>
    <col min="15" max="17" width="8.875" style="493" customWidth="1"/>
    <col min="18" max="18" width="11.375" style="493" customWidth="1"/>
    <col min="19" max="19" width="8.875" style="493" customWidth="1"/>
    <col min="20" max="256" width="8.875" style="5" customWidth="1"/>
  </cols>
  <sheetData>
    <row r="1" spans="1:19" s="494" customFormat="1" ht="15.6" customHeight="1">
      <c r="A1" s="490" t="s">
        <v>57</v>
      </c>
      <c r="B1" s="490" t="s">
        <v>1116</v>
      </c>
      <c r="C1" s="495" t="s">
        <v>1117</v>
      </c>
      <c r="D1" s="490" t="s">
        <v>1118</v>
      </c>
      <c r="E1" s="490" t="s">
        <v>1119</v>
      </c>
      <c r="F1" s="490" t="s">
        <v>1120</v>
      </c>
      <c r="G1" s="490" t="s">
        <v>1121</v>
      </c>
      <c r="H1" s="490" t="s">
        <v>1122</v>
      </c>
      <c r="I1" s="490" t="s">
        <v>1123</v>
      </c>
      <c r="J1" s="490" t="s">
        <v>1124</v>
      </c>
      <c r="M1" s="496" t="s">
        <v>1125</v>
      </c>
      <c r="N1" s="497">
        <f>SUM(F2:F3160)</f>
        <v>0</v>
      </c>
      <c r="R1" s="495" t="s">
        <v>1126</v>
      </c>
      <c r="S1" s="490" t="s">
        <v>1063</v>
      </c>
    </row>
    <row r="2" spans="1:19" s="494" customFormat="1" ht="15" customHeight="1">
      <c r="A2" s="490" t="s">
        <v>493</v>
      </c>
      <c r="B2" s="498" t="s">
        <v>1127</v>
      </c>
      <c r="C2" s="499" t="str">
        <f>Holds!M42</f>
        <v>11-12</v>
      </c>
      <c r="D2" s="500">
        <v>0</v>
      </c>
      <c r="F2" s="492">
        <f t="shared" ref="F2:F65" si="0">D2*E2</f>
        <v>0</v>
      </c>
      <c r="G2" s="492">
        <f t="shared" ref="G2:G65" si="1">IF($S$11="Y",F2*0.05,0)</f>
        <v>0</v>
      </c>
      <c r="H2" s="492">
        <f>IF($S$2="Y",F2*0.05,0)</f>
        <v>0</v>
      </c>
      <c r="M2" s="501" t="s">
        <v>1128</v>
      </c>
      <c r="N2" s="502">
        <v>0</v>
      </c>
      <c r="R2" s="499" t="str">
        <f>Holds!M42</f>
        <v>11-12</v>
      </c>
      <c r="S2" s="503" t="s">
        <v>1129</v>
      </c>
    </row>
    <row r="3" spans="1:19" s="494" customFormat="1" ht="15" customHeight="1">
      <c r="A3" s="490" t="s">
        <v>493</v>
      </c>
      <c r="B3" s="498" t="s">
        <v>1127</v>
      </c>
      <c r="C3" s="504" t="str">
        <f>Holds!N42</f>
        <v>14-01</v>
      </c>
      <c r="D3" s="500">
        <v>0</v>
      </c>
      <c r="F3" s="492">
        <f t="shared" si="0"/>
        <v>0</v>
      </c>
      <c r="G3" s="492">
        <f t="shared" si="1"/>
        <v>0</v>
      </c>
      <c r="H3" s="492">
        <f>IF($S$3="Y",F3*0.05,0)</f>
        <v>0</v>
      </c>
      <c r="M3" s="501" t="s">
        <v>1121</v>
      </c>
      <c r="N3" s="502">
        <f>SUM(G2:G3160)</f>
        <v>0</v>
      </c>
      <c r="R3" s="504" t="str">
        <f>Holds!N42</f>
        <v>14-01</v>
      </c>
      <c r="S3" s="503" t="s">
        <v>1129</v>
      </c>
    </row>
    <row r="4" spans="1:19" s="494" customFormat="1" ht="15" customHeight="1">
      <c r="A4" s="490" t="s">
        <v>493</v>
      </c>
      <c r="B4" s="498" t="s">
        <v>1127</v>
      </c>
      <c r="C4" s="505" t="str">
        <f>Holds!O42</f>
        <v>15-12</v>
      </c>
      <c r="D4" s="500">
        <v>0</v>
      </c>
      <c r="F4" s="492">
        <f t="shared" si="0"/>
        <v>0</v>
      </c>
      <c r="G4" s="492">
        <f t="shared" si="1"/>
        <v>0</v>
      </c>
      <c r="H4" s="492">
        <f>IF($S$4="Y",F4*0.05,0)</f>
        <v>0</v>
      </c>
      <c r="M4" s="501" t="s">
        <v>1122</v>
      </c>
      <c r="N4" s="502">
        <f>SUM(H2:H3160)</f>
        <v>0</v>
      </c>
      <c r="R4" s="505" t="str">
        <f>Holds!O42</f>
        <v>15-12</v>
      </c>
      <c r="S4" s="503" t="s">
        <v>1129</v>
      </c>
    </row>
    <row r="5" spans="1:19" s="494" customFormat="1" ht="15" customHeight="1">
      <c r="A5" s="490" t="s">
        <v>493</v>
      </c>
      <c r="B5" s="498" t="s">
        <v>1127</v>
      </c>
      <c r="C5" s="506" t="str">
        <f>Holds!P42</f>
        <v>16-16</v>
      </c>
      <c r="D5" s="500">
        <v>0</v>
      </c>
      <c r="F5" s="492">
        <f t="shared" si="0"/>
        <v>0</v>
      </c>
      <c r="G5" s="492">
        <f t="shared" si="1"/>
        <v>0</v>
      </c>
      <c r="H5" s="492">
        <f>IF($S$5="Y",F5*0.05,0)</f>
        <v>0</v>
      </c>
      <c r="M5" s="501" t="s">
        <v>1130</v>
      </c>
      <c r="N5" s="502">
        <v>0</v>
      </c>
      <c r="R5" s="506" t="str">
        <f>Holds!P42</f>
        <v>16-16</v>
      </c>
      <c r="S5" s="503" t="s">
        <v>1129</v>
      </c>
    </row>
    <row r="6" spans="1:19" s="494" customFormat="1" ht="15" customHeight="1">
      <c r="A6" s="490" t="s">
        <v>493</v>
      </c>
      <c r="B6" s="498" t="s">
        <v>1127</v>
      </c>
      <c r="C6" s="507" t="str">
        <f>Holds!Q42</f>
        <v>13-01</v>
      </c>
      <c r="D6" s="500">
        <v>0</v>
      </c>
      <c r="F6" s="492">
        <f t="shared" si="0"/>
        <v>0</v>
      </c>
      <c r="G6" s="492">
        <f t="shared" si="1"/>
        <v>0</v>
      </c>
      <c r="H6" s="492">
        <f>IF($S$6="Y",F6*0.05,0)</f>
        <v>0</v>
      </c>
      <c r="M6" s="501" t="s">
        <v>1114</v>
      </c>
      <c r="N6" s="502">
        <f>Holds!V551</f>
        <v>3</v>
      </c>
      <c r="R6" s="507" t="str">
        <f>Holds!Q42</f>
        <v>13-01</v>
      </c>
      <c r="S6" s="503" t="s">
        <v>1129</v>
      </c>
    </row>
    <row r="7" spans="1:19" s="494" customFormat="1" ht="15" customHeight="1">
      <c r="A7" s="490" t="s">
        <v>493</v>
      </c>
      <c r="B7" s="498" t="s">
        <v>1127</v>
      </c>
      <c r="C7" s="508" t="str">
        <f>Holds!R42</f>
        <v>07-13</v>
      </c>
      <c r="D7" s="500">
        <v>0</v>
      </c>
      <c r="F7" s="492">
        <f t="shared" si="0"/>
        <v>0</v>
      </c>
      <c r="G7" s="492">
        <f t="shared" si="1"/>
        <v>0</v>
      </c>
      <c r="H7" s="492">
        <f>IF($S$7="Y",F7*0.05,0)</f>
        <v>0</v>
      </c>
      <c r="M7" s="501" t="s">
        <v>1131</v>
      </c>
      <c r="N7" s="502"/>
      <c r="R7" s="508" t="str">
        <f>Holds!R42</f>
        <v>07-13</v>
      </c>
      <c r="S7" s="503" t="s">
        <v>1129</v>
      </c>
    </row>
    <row r="8" spans="1:19" s="494" customFormat="1" ht="13.5" customHeight="1">
      <c r="A8" s="490" t="s">
        <v>493</v>
      </c>
      <c r="B8" s="498" t="s">
        <v>1127</v>
      </c>
      <c r="C8" s="509" t="str">
        <f>Holds!S42</f>
        <v>11-26</v>
      </c>
      <c r="D8" s="500">
        <v>0</v>
      </c>
      <c r="F8" s="492">
        <f t="shared" si="0"/>
        <v>0</v>
      </c>
      <c r="G8" s="492">
        <f t="shared" si="1"/>
        <v>0</v>
      </c>
      <c r="H8" s="492">
        <f>IF($S$8="Y",F8*0.05,0)</f>
        <v>0</v>
      </c>
      <c r="M8" s="510" t="s">
        <v>1086</v>
      </c>
      <c r="N8" s="511">
        <f>SUM(N1:N7)</f>
        <v>3</v>
      </c>
      <c r="R8" s="509" t="str">
        <f>Holds!S42</f>
        <v>11-26</v>
      </c>
      <c r="S8" s="503" t="s">
        <v>1129</v>
      </c>
    </row>
    <row r="9" spans="1:19" s="494" customFormat="1" ht="15.6" customHeight="1">
      <c r="A9" s="490" t="s">
        <v>493</v>
      </c>
      <c r="B9" s="498" t="s">
        <v>1127</v>
      </c>
      <c r="C9" s="512" t="str">
        <f>Holds!T42</f>
        <v>18-01</v>
      </c>
      <c r="D9" s="500">
        <v>0</v>
      </c>
      <c r="F9" s="492">
        <f t="shared" si="0"/>
        <v>0</v>
      </c>
      <c r="G9" s="492">
        <f t="shared" si="1"/>
        <v>0</v>
      </c>
      <c r="H9" s="492">
        <f>IF($S$9="Y",F9*0.05,0)</f>
        <v>0</v>
      </c>
      <c r="R9" s="512" t="str">
        <f>Holds!T42</f>
        <v>18-01</v>
      </c>
      <c r="S9" s="503" t="s">
        <v>1129</v>
      </c>
    </row>
    <row r="10" spans="1:19" s="494" customFormat="1" ht="15" customHeight="1">
      <c r="A10" s="490" t="s">
        <v>493</v>
      </c>
      <c r="B10" s="498" t="s">
        <v>1127</v>
      </c>
      <c r="C10" s="513" t="str">
        <f>Holds!U42</f>
        <v>Color Code</v>
      </c>
      <c r="D10" s="500">
        <v>0</v>
      </c>
      <c r="F10" s="492">
        <f t="shared" si="0"/>
        <v>0</v>
      </c>
      <c r="G10" s="492">
        <f t="shared" si="1"/>
        <v>0</v>
      </c>
      <c r="H10" s="492">
        <f>IF($S$10="Y",F10*0.05,0)</f>
        <v>0</v>
      </c>
      <c r="R10" s="513" t="str">
        <f>Holds!U42</f>
        <v>Color Code</v>
      </c>
      <c r="S10" s="503" t="s">
        <v>1132</v>
      </c>
    </row>
    <row r="11" spans="1:19" s="494" customFormat="1" ht="15" customHeight="1">
      <c r="A11" s="490" t="s">
        <v>671</v>
      </c>
      <c r="B11" s="498" t="s">
        <v>1133</v>
      </c>
      <c r="C11" s="499" t="str">
        <f t="shared" ref="C11:C74" si="2">C2</f>
        <v>11-12</v>
      </c>
      <c r="D11" s="500">
        <v>0</v>
      </c>
      <c r="F11" s="492">
        <f t="shared" si="0"/>
        <v>0</v>
      </c>
      <c r="G11" s="492">
        <f t="shared" si="1"/>
        <v>0</v>
      </c>
      <c r="H11" s="492">
        <f>IF($S$2="Y",F11*0.05,0)</f>
        <v>0</v>
      </c>
      <c r="R11" s="514" t="s">
        <v>1134</v>
      </c>
      <c r="S11" s="490" t="s">
        <v>1129</v>
      </c>
    </row>
    <row r="12" spans="1:19" s="494" customFormat="1" ht="15" customHeight="1">
      <c r="A12" s="490" t="s">
        <v>671</v>
      </c>
      <c r="B12" s="498" t="s">
        <v>1133</v>
      </c>
      <c r="C12" s="504" t="str">
        <f t="shared" si="2"/>
        <v>14-01</v>
      </c>
      <c r="D12" s="500">
        <v>0</v>
      </c>
      <c r="F12" s="492">
        <f t="shared" si="0"/>
        <v>0</v>
      </c>
      <c r="G12" s="492">
        <f t="shared" si="1"/>
        <v>0</v>
      </c>
      <c r="H12" s="492">
        <f>IF($S$3="Y",F12*0.05,0)</f>
        <v>0</v>
      </c>
    </row>
    <row r="13" spans="1:19" s="494" customFormat="1" ht="15" customHeight="1">
      <c r="A13" s="490" t="s">
        <v>671</v>
      </c>
      <c r="B13" s="498" t="s">
        <v>1133</v>
      </c>
      <c r="C13" s="505" t="str">
        <f t="shared" si="2"/>
        <v>15-12</v>
      </c>
      <c r="D13" s="500">
        <v>0</v>
      </c>
      <c r="F13" s="492">
        <f t="shared" si="0"/>
        <v>0</v>
      </c>
      <c r="G13" s="492">
        <f t="shared" si="1"/>
        <v>0</v>
      </c>
      <c r="H13" s="492">
        <f>IF($S$4="Y",F13*0.05,0)</f>
        <v>0</v>
      </c>
    </row>
    <row r="14" spans="1:19" s="494" customFormat="1" ht="15" customHeight="1">
      <c r="A14" s="490" t="s">
        <v>671</v>
      </c>
      <c r="B14" s="498" t="s">
        <v>1133</v>
      </c>
      <c r="C14" s="506" t="str">
        <f t="shared" si="2"/>
        <v>16-16</v>
      </c>
      <c r="D14" s="500">
        <v>0</v>
      </c>
      <c r="F14" s="492">
        <f t="shared" si="0"/>
        <v>0</v>
      </c>
      <c r="G14" s="492">
        <f t="shared" si="1"/>
        <v>0</v>
      </c>
      <c r="H14" s="492">
        <f>IF($S$5="Y",F14*0.05,0)</f>
        <v>0</v>
      </c>
    </row>
    <row r="15" spans="1:19" s="494" customFormat="1" ht="15" customHeight="1">
      <c r="A15" s="490" t="s">
        <v>671</v>
      </c>
      <c r="B15" s="498" t="s">
        <v>1133</v>
      </c>
      <c r="C15" s="507" t="str">
        <f t="shared" si="2"/>
        <v>13-01</v>
      </c>
      <c r="D15" s="500">
        <v>0</v>
      </c>
      <c r="F15" s="492">
        <f t="shared" si="0"/>
        <v>0</v>
      </c>
      <c r="G15" s="492">
        <f t="shared" si="1"/>
        <v>0</v>
      </c>
      <c r="H15" s="492">
        <f>IF($S$6="Y",F15*0.05,0)</f>
        <v>0</v>
      </c>
    </row>
    <row r="16" spans="1:19" s="494" customFormat="1" ht="15" customHeight="1">
      <c r="A16" s="490" t="s">
        <v>671</v>
      </c>
      <c r="B16" s="498" t="s">
        <v>1133</v>
      </c>
      <c r="C16" s="508" t="str">
        <f t="shared" si="2"/>
        <v>07-13</v>
      </c>
      <c r="D16" s="500">
        <v>0</v>
      </c>
      <c r="F16" s="492">
        <f t="shared" si="0"/>
        <v>0</v>
      </c>
      <c r="G16" s="492">
        <f t="shared" si="1"/>
        <v>0</v>
      </c>
      <c r="H16" s="492">
        <f>IF($S$7="Y",F16*0.05,0)</f>
        <v>0</v>
      </c>
    </row>
    <row r="17" spans="1:8" s="494" customFormat="1" ht="15" customHeight="1">
      <c r="A17" s="490" t="s">
        <v>671</v>
      </c>
      <c r="B17" s="498" t="s">
        <v>1133</v>
      </c>
      <c r="C17" s="509" t="str">
        <f t="shared" si="2"/>
        <v>11-26</v>
      </c>
      <c r="D17" s="500">
        <v>0</v>
      </c>
      <c r="F17" s="492">
        <f t="shared" si="0"/>
        <v>0</v>
      </c>
      <c r="G17" s="492">
        <f t="shared" si="1"/>
        <v>0</v>
      </c>
      <c r="H17" s="492">
        <f>IF($S$8="Y",F17*0.05,0)</f>
        <v>0</v>
      </c>
    </row>
    <row r="18" spans="1:8" s="494" customFormat="1" ht="15" customHeight="1">
      <c r="A18" s="490" t="s">
        <v>671</v>
      </c>
      <c r="B18" s="498" t="s">
        <v>1133</v>
      </c>
      <c r="C18" s="512" t="str">
        <f t="shared" si="2"/>
        <v>18-01</v>
      </c>
      <c r="D18" s="500">
        <v>0</v>
      </c>
      <c r="F18" s="492">
        <f t="shared" si="0"/>
        <v>0</v>
      </c>
      <c r="G18" s="492">
        <f t="shared" si="1"/>
        <v>0</v>
      </c>
      <c r="H18" s="492">
        <f>IF($S$9="Y",F18*0.05,0)</f>
        <v>0</v>
      </c>
    </row>
    <row r="19" spans="1:8" s="494" customFormat="1" ht="15" customHeight="1">
      <c r="A19" s="490" t="s">
        <v>671</v>
      </c>
      <c r="B19" s="498" t="s">
        <v>1133</v>
      </c>
      <c r="C19" s="513" t="str">
        <f t="shared" si="2"/>
        <v>Color Code</v>
      </c>
      <c r="D19" s="500">
        <v>0</v>
      </c>
      <c r="F19" s="492">
        <f t="shared" si="0"/>
        <v>0</v>
      </c>
      <c r="G19" s="492">
        <f t="shared" si="1"/>
        <v>0</v>
      </c>
      <c r="H19" s="492">
        <f>IF($S$10="Y",F19*0.05,0)</f>
        <v>0</v>
      </c>
    </row>
    <row r="20" spans="1:8" s="494" customFormat="1" ht="15" customHeight="1">
      <c r="A20" s="490" t="s">
        <v>511</v>
      </c>
      <c r="B20" s="498" t="s">
        <v>1135</v>
      </c>
      <c r="C20" s="499" t="str">
        <f t="shared" si="2"/>
        <v>11-12</v>
      </c>
      <c r="D20" s="500">
        <v>0</v>
      </c>
      <c r="F20" s="492">
        <f t="shared" si="0"/>
        <v>0</v>
      </c>
      <c r="G20" s="492">
        <f t="shared" si="1"/>
        <v>0</v>
      </c>
      <c r="H20" s="492">
        <f>IF($S$2="Y",F20*0.05,0)</f>
        <v>0</v>
      </c>
    </row>
    <row r="21" spans="1:8" s="494" customFormat="1" ht="15" customHeight="1">
      <c r="A21" s="490" t="s">
        <v>511</v>
      </c>
      <c r="B21" s="498" t="s">
        <v>1135</v>
      </c>
      <c r="C21" s="504" t="str">
        <f t="shared" si="2"/>
        <v>14-01</v>
      </c>
      <c r="D21" s="500">
        <v>0</v>
      </c>
      <c r="F21" s="492">
        <f t="shared" si="0"/>
        <v>0</v>
      </c>
      <c r="G21" s="492">
        <f t="shared" si="1"/>
        <v>0</v>
      </c>
      <c r="H21" s="492">
        <f>IF($S$3="Y",F21*0.05,0)</f>
        <v>0</v>
      </c>
    </row>
    <row r="22" spans="1:8" s="494" customFormat="1" ht="15" customHeight="1">
      <c r="A22" s="490" t="s">
        <v>511</v>
      </c>
      <c r="B22" s="498" t="s">
        <v>1135</v>
      </c>
      <c r="C22" s="505" t="str">
        <f t="shared" si="2"/>
        <v>15-12</v>
      </c>
      <c r="D22" s="500">
        <v>0</v>
      </c>
      <c r="F22" s="492">
        <f t="shared" si="0"/>
        <v>0</v>
      </c>
      <c r="G22" s="492">
        <f t="shared" si="1"/>
        <v>0</v>
      </c>
      <c r="H22" s="492">
        <f>IF($S$4="Y",F22*0.05,0)</f>
        <v>0</v>
      </c>
    </row>
    <row r="23" spans="1:8" s="494" customFormat="1" ht="15" customHeight="1">
      <c r="A23" s="490" t="s">
        <v>511</v>
      </c>
      <c r="B23" s="498" t="s">
        <v>1135</v>
      </c>
      <c r="C23" s="506" t="str">
        <f t="shared" si="2"/>
        <v>16-16</v>
      </c>
      <c r="D23" s="500">
        <v>0</v>
      </c>
      <c r="F23" s="492">
        <f t="shared" si="0"/>
        <v>0</v>
      </c>
      <c r="G23" s="492">
        <f t="shared" si="1"/>
        <v>0</v>
      </c>
      <c r="H23" s="492">
        <f>IF($S$5="Y",F23*0.05,0)</f>
        <v>0</v>
      </c>
    </row>
    <row r="24" spans="1:8" s="494" customFormat="1" ht="15" customHeight="1">
      <c r="A24" s="490" t="s">
        <v>511</v>
      </c>
      <c r="B24" s="498" t="s">
        <v>1135</v>
      </c>
      <c r="C24" s="507" t="str">
        <f t="shared" si="2"/>
        <v>13-01</v>
      </c>
      <c r="D24" s="500">
        <v>0</v>
      </c>
      <c r="F24" s="492">
        <f t="shared" si="0"/>
        <v>0</v>
      </c>
      <c r="G24" s="492">
        <f t="shared" si="1"/>
        <v>0</v>
      </c>
      <c r="H24" s="492">
        <f>IF($S$6="Y",F24*0.05,0)</f>
        <v>0</v>
      </c>
    </row>
    <row r="25" spans="1:8" s="494" customFormat="1" ht="15" customHeight="1">
      <c r="A25" s="490" t="s">
        <v>511</v>
      </c>
      <c r="B25" s="498" t="s">
        <v>1135</v>
      </c>
      <c r="C25" s="508" t="str">
        <f t="shared" si="2"/>
        <v>07-13</v>
      </c>
      <c r="D25" s="500">
        <v>0</v>
      </c>
      <c r="F25" s="492">
        <f t="shared" si="0"/>
        <v>0</v>
      </c>
      <c r="G25" s="492">
        <f t="shared" si="1"/>
        <v>0</v>
      </c>
      <c r="H25" s="492">
        <f>IF($S$7="Y",F25*0.05,0)</f>
        <v>0</v>
      </c>
    </row>
    <row r="26" spans="1:8" s="494" customFormat="1" ht="15" customHeight="1">
      <c r="A26" s="490" t="s">
        <v>511</v>
      </c>
      <c r="B26" s="498" t="s">
        <v>1135</v>
      </c>
      <c r="C26" s="509" t="str">
        <f t="shared" si="2"/>
        <v>11-26</v>
      </c>
      <c r="D26" s="500">
        <v>0</v>
      </c>
      <c r="F26" s="492">
        <f t="shared" si="0"/>
        <v>0</v>
      </c>
      <c r="G26" s="492">
        <f t="shared" si="1"/>
        <v>0</v>
      </c>
      <c r="H26" s="492">
        <f>IF($S$8="Y",F26*0.05,0)</f>
        <v>0</v>
      </c>
    </row>
    <row r="27" spans="1:8" s="494" customFormat="1" ht="15" customHeight="1">
      <c r="A27" s="490" t="s">
        <v>511</v>
      </c>
      <c r="B27" s="498" t="s">
        <v>1135</v>
      </c>
      <c r="C27" s="512" t="str">
        <f t="shared" si="2"/>
        <v>18-01</v>
      </c>
      <c r="D27" s="500">
        <v>0</v>
      </c>
      <c r="F27" s="492">
        <f t="shared" si="0"/>
        <v>0</v>
      </c>
      <c r="G27" s="492">
        <f t="shared" si="1"/>
        <v>0</v>
      </c>
      <c r="H27" s="492">
        <f>IF($S$9="Y",F27*0.05,0)</f>
        <v>0</v>
      </c>
    </row>
    <row r="28" spans="1:8" s="494" customFormat="1" ht="15" customHeight="1">
      <c r="A28" s="490" t="s">
        <v>511</v>
      </c>
      <c r="B28" s="498" t="s">
        <v>1135</v>
      </c>
      <c r="C28" s="513" t="str">
        <f t="shared" si="2"/>
        <v>Color Code</v>
      </c>
      <c r="D28" s="500">
        <v>0</v>
      </c>
      <c r="F28" s="492">
        <f t="shared" si="0"/>
        <v>0</v>
      </c>
      <c r="G28" s="492">
        <f t="shared" si="1"/>
        <v>0</v>
      </c>
      <c r="H28" s="492">
        <f>IF($S$10="Y",F28*0.05,0)</f>
        <v>0</v>
      </c>
    </row>
    <row r="29" spans="1:8" s="494" customFormat="1" ht="15" customHeight="1">
      <c r="A29" s="490" t="s">
        <v>859</v>
      </c>
      <c r="B29" s="498" t="s">
        <v>1136</v>
      </c>
      <c r="C29" s="499" t="str">
        <f t="shared" si="2"/>
        <v>11-12</v>
      </c>
      <c r="D29" s="500">
        <v>0</v>
      </c>
      <c r="F29" s="492">
        <f t="shared" si="0"/>
        <v>0</v>
      </c>
      <c r="G29" s="492">
        <f t="shared" si="1"/>
        <v>0</v>
      </c>
      <c r="H29" s="492">
        <f>IF($S$2="Y",F29*0.05,0)</f>
        <v>0</v>
      </c>
    </row>
    <row r="30" spans="1:8" s="494" customFormat="1" ht="15" customHeight="1">
      <c r="A30" s="490" t="s">
        <v>859</v>
      </c>
      <c r="B30" s="498" t="s">
        <v>1136</v>
      </c>
      <c r="C30" s="504" t="str">
        <f t="shared" si="2"/>
        <v>14-01</v>
      </c>
      <c r="D30" s="500">
        <v>0</v>
      </c>
      <c r="F30" s="492">
        <f t="shared" si="0"/>
        <v>0</v>
      </c>
      <c r="G30" s="492">
        <f t="shared" si="1"/>
        <v>0</v>
      </c>
      <c r="H30" s="492">
        <f>IF($S$3="Y",F30*0.05,0)</f>
        <v>0</v>
      </c>
    </row>
    <row r="31" spans="1:8" s="494" customFormat="1" ht="15" customHeight="1">
      <c r="A31" s="490" t="s">
        <v>859</v>
      </c>
      <c r="B31" s="498" t="s">
        <v>1136</v>
      </c>
      <c r="C31" s="505" t="str">
        <f t="shared" si="2"/>
        <v>15-12</v>
      </c>
      <c r="D31" s="500">
        <v>0</v>
      </c>
      <c r="F31" s="492">
        <f t="shared" si="0"/>
        <v>0</v>
      </c>
      <c r="G31" s="492">
        <f t="shared" si="1"/>
        <v>0</v>
      </c>
      <c r="H31" s="492">
        <f>IF($S$4="Y",F31*0.05,0)</f>
        <v>0</v>
      </c>
    </row>
    <row r="32" spans="1:8" s="494" customFormat="1" ht="15" customHeight="1">
      <c r="A32" s="490" t="s">
        <v>859</v>
      </c>
      <c r="B32" s="498" t="s">
        <v>1136</v>
      </c>
      <c r="C32" s="506" t="str">
        <f t="shared" si="2"/>
        <v>16-16</v>
      </c>
      <c r="D32" s="500">
        <v>0</v>
      </c>
      <c r="F32" s="492">
        <f t="shared" si="0"/>
        <v>0</v>
      </c>
      <c r="G32" s="492">
        <f t="shared" si="1"/>
        <v>0</v>
      </c>
      <c r="H32" s="492">
        <f>IF($S$5="Y",F32*0.05,0)</f>
        <v>0</v>
      </c>
    </row>
    <row r="33" spans="1:8" s="494" customFormat="1" ht="15" customHeight="1">
      <c r="A33" s="490" t="s">
        <v>859</v>
      </c>
      <c r="B33" s="498" t="s">
        <v>1136</v>
      </c>
      <c r="C33" s="507" t="str">
        <f t="shared" si="2"/>
        <v>13-01</v>
      </c>
      <c r="D33" s="500">
        <v>0</v>
      </c>
      <c r="F33" s="492">
        <f t="shared" si="0"/>
        <v>0</v>
      </c>
      <c r="G33" s="492">
        <f t="shared" si="1"/>
        <v>0</v>
      </c>
      <c r="H33" s="492">
        <f>IF($S$6="Y",F33*0.05,0)</f>
        <v>0</v>
      </c>
    </row>
    <row r="34" spans="1:8" s="494" customFormat="1" ht="15" customHeight="1">
      <c r="A34" s="490" t="s">
        <v>859</v>
      </c>
      <c r="B34" s="498" t="s">
        <v>1136</v>
      </c>
      <c r="C34" s="508" t="str">
        <f t="shared" si="2"/>
        <v>07-13</v>
      </c>
      <c r="D34" s="500">
        <v>0</v>
      </c>
      <c r="F34" s="492">
        <f t="shared" si="0"/>
        <v>0</v>
      </c>
      <c r="G34" s="492">
        <f t="shared" si="1"/>
        <v>0</v>
      </c>
      <c r="H34" s="492">
        <f>IF($S$7="Y",F34*0.05,0)</f>
        <v>0</v>
      </c>
    </row>
    <row r="35" spans="1:8" s="494" customFormat="1" ht="15" customHeight="1">
      <c r="A35" s="490" t="s">
        <v>859</v>
      </c>
      <c r="B35" s="498" t="s">
        <v>1136</v>
      </c>
      <c r="C35" s="509" t="str">
        <f t="shared" si="2"/>
        <v>11-26</v>
      </c>
      <c r="D35" s="500">
        <v>0</v>
      </c>
      <c r="F35" s="492">
        <f t="shared" si="0"/>
        <v>0</v>
      </c>
      <c r="G35" s="492">
        <f t="shared" si="1"/>
        <v>0</v>
      </c>
      <c r="H35" s="492">
        <f>IF($S$8="Y",F35*0.05,0)</f>
        <v>0</v>
      </c>
    </row>
    <row r="36" spans="1:8" s="494" customFormat="1" ht="15" customHeight="1">
      <c r="A36" s="490" t="s">
        <v>859</v>
      </c>
      <c r="B36" s="498" t="s">
        <v>1136</v>
      </c>
      <c r="C36" s="512" t="str">
        <f t="shared" si="2"/>
        <v>18-01</v>
      </c>
      <c r="D36" s="500">
        <v>0</v>
      </c>
      <c r="F36" s="492">
        <f t="shared" si="0"/>
        <v>0</v>
      </c>
      <c r="G36" s="492">
        <f t="shared" si="1"/>
        <v>0</v>
      </c>
      <c r="H36" s="492">
        <f>IF($S$9="Y",F36*0.05,0)</f>
        <v>0</v>
      </c>
    </row>
    <row r="37" spans="1:8" s="494" customFormat="1" ht="15" customHeight="1">
      <c r="A37" s="490" t="s">
        <v>859</v>
      </c>
      <c r="B37" s="498" t="s">
        <v>1136</v>
      </c>
      <c r="C37" s="513" t="str">
        <f t="shared" si="2"/>
        <v>Color Code</v>
      </c>
      <c r="D37" s="500">
        <v>0</v>
      </c>
      <c r="F37" s="492">
        <f t="shared" si="0"/>
        <v>0</v>
      </c>
      <c r="G37" s="492">
        <f t="shared" si="1"/>
        <v>0</v>
      </c>
      <c r="H37" s="492">
        <f>IF($S$10="Y",F37*0.05,0)</f>
        <v>0</v>
      </c>
    </row>
    <row r="38" spans="1:8" s="494" customFormat="1" ht="15" customHeight="1">
      <c r="A38" s="490" t="s">
        <v>799</v>
      </c>
      <c r="B38" s="498" t="s">
        <v>1137</v>
      </c>
      <c r="C38" s="499" t="str">
        <f t="shared" si="2"/>
        <v>11-12</v>
      </c>
      <c r="D38" s="500">
        <v>0</v>
      </c>
      <c r="F38" s="492">
        <f t="shared" si="0"/>
        <v>0</v>
      </c>
      <c r="G38" s="492">
        <f t="shared" si="1"/>
        <v>0</v>
      </c>
      <c r="H38" s="492">
        <f>IF($S$2="Y",F38*0.05,0)</f>
        <v>0</v>
      </c>
    </row>
    <row r="39" spans="1:8" s="494" customFormat="1" ht="15" customHeight="1">
      <c r="A39" s="490" t="s">
        <v>799</v>
      </c>
      <c r="B39" s="498" t="s">
        <v>1137</v>
      </c>
      <c r="C39" s="504" t="str">
        <f t="shared" si="2"/>
        <v>14-01</v>
      </c>
      <c r="D39" s="500">
        <v>0</v>
      </c>
      <c r="F39" s="492">
        <f t="shared" si="0"/>
        <v>0</v>
      </c>
      <c r="G39" s="492">
        <f t="shared" si="1"/>
        <v>0</v>
      </c>
      <c r="H39" s="492">
        <f>IF($S$3="Y",F39*0.05,0)</f>
        <v>0</v>
      </c>
    </row>
    <row r="40" spans="1:8" s="494" customFormat="1" ht="15" customHeight="1">
      <c r="A40" s="490" t="s">
        <v>799</v>
      </c>
      <c r="B40" s="498" t="s">
        <v>1137</v>
      </c>
      <c r="C40" s="505" t="str">
        <f t="shared" si="2"/>
        <v>15-12</v>
      </c>
      <c r="D40" s="500">
        <v>0</v>
      </c>
      <c r="F40" s="492">
        <f t="shared" si="0"/>
        <v>0</v>
      </c>
      <c r="G40" s="492">
        <f t="shared" si="1"/>
        <v>0</v>
      </c>
      <c r="H40" s="492">
        <f>IF($S$4="Y",F40*0.05,0)</f>
        <v>0</v>
      </c>
    </row>
    <row r="41" spans="1:8" s="494" customFormat="1" ht="15" customHeight="1">
      <c r="A41" s="490" t="s">
        <v>799</v>
      </c>
      <c r="B41" s="498" t="s">
        <v>1137</v>
      </c>
      <c r="C41" s="506" t="str">
        <f t="shared" si="2"/>
        <v>16-16</v>
      </c>
      <c r="D41" s="500">
        <v>0</v>
      </c>
      <c r="F41" s="492">
        <f t="shared" si="0"/>
        <v>0</v>
      </c>
      <c r="G41" s="492">
        <f t="shared" si="1"/>
        <v>0</v>
      </c>
      <c r="H41" s="492">
        <f>IF($S$5="Y",F41*0.05,0)</f>
        <v>0</v>
      </c>
    </row>
    <row r="42" spans="1:8" s="494" customFormat="1" ht="15" customHeight="1">
      <c r="A42" s="490" t="s">
        <v>799</v>
      </c>
      <c r="B42" s="498" t="s">
        <v>1137</v>
      </c>
      <c r="C42" s="507" t="str">
        <f t="shared" si="2"/>
        <v>13-01</v>
      </c>
      <c r="D42" s="500">
        <v>0</v>
      </c>
      <c r="F42" s="492">
        <f t="shared" si="0"/>
        <v>0</v>
      </c>
      <c r="G42" s="492">
        <f t="shared" si="1"/>
        <v>0</v>
      </c>
      <c r="H42" s="492">
        <f>IF($S$6="Y",F42*0.05,0)</f>
        <v>0</v>
      </c>
    </row>
    <row r="43" spans="1:8" s="494" customFormat="1" ht="15" customHeight="1">
      <c r="A43" s="490" t="s">
        <v>799</v>
      </c>
      <c r="B43" s="498" t="s">
        <v>1137</v>
      </c>
      <c r="C43" s="508" t="str">
        <f t="shared" si="2"/>
        <v>07-13</v>
      </c>
      <c r="D43" s="500">
        <v>0</v>
      </c>
      <c r="F43" s="492">
        <f t="shared" si="0"/>
        <v>0</v>
      </c>
      <c r="G43" s="492">
        <f t="shared" si="1"/>
        <v>0</v>
      </c>
      <c r="H43" s="492">
        <f>IF($S$7="Y",F43*0.05,0)</f>
        <v>0</v>
      </c>
    </row>
    <row r="44" spans="1:8" s="494" customFormat="1" ht="15" customHeight="1">
      <c r="A44" s="490" t="s">
        <v>799</v>
      </c>
      <c r="B44" s="498" t="s">
        <v>1137</v>
      </c>
      <c r="C44" s="509" t="str">
        <f t="shared" si="2"/>
        <v>11-26</v>
      </c>
      <c r="D44" s="500">
        <v>0</v>
      </c>
      <c r="F44" s="492">
        <f t="shared" si="0"/>
        <v>0</v>
      </c>
      <c r="G44" s="492">
        <f t="shared" si="1"/>
        <v>0</v>
      </c>
      <c r="H44" s="492">
        <f>IF($S$8="Y",F44*0.05,0)</f>
        <v>0</v>
      </c>
    </row>
    <row r="45" spans="1:8" s="494" customFormat="1" ht="15" customHeight="1">
      <c r="A45" s="490" t="s">
        <v>799</v>
      </c>
      <c r="B45" s="498" t="s">
        <v>1137</v>
      </c>
      <c r="C45" s="512" t="str">
        <f t="shared" si="2"/>
        <v>18-01</v>
      </c>
      <c r="D45" s="500">
        <v>0</v>
      </c>
      <c r="F45" s="492">
        <f t="shared" si="0"/>
        <v>0</v>
      </c>
      <c r="G45" s="492">
        <f t="shared" si="1"/>
        <v>0</v>
      </c>
      <c r="H45" s="492">
        <f>IF($S$9="Y",F45*0.05,0)</f>
        <v>0</v>
      </c>
    </row>
    <row r="46" spans="1:8" s="494" customFormat="1" ht="15" customHeight="1">
      <c r="A46" s="490" t="s">
        <v>799</v>
      </c>
      <c r="B46" s="498" t="s">
        <v>1137</v>
      </c>
      <c r="C46" s="513" t="str">
        <f t="shared" si="2"/>
        <v>Color Code</v>
      </c>
      <c r="D46" s="500">
        <v>0</v>
      </c>
      <c r="F46" s="492">
        <f t="shared" si="0"/>
        <v>0</v>
      </c>
      <c r="G46" s="492">
        <f t="shared" si="1"/>
        <v>0</v>
      </c>
      <c r="H46" s="492">
        <f>IF($S$10="Y",F46*0.05,0)</f>
        <v>0</v>
      </c>
    </row>
    <row r="47" spans="1:8" s="494" customFormat="1" ht="15" customHeight="1">
      <c r="A47" s="490" t="s">
        <v>801</v>
      </c>
      <c r="B47" s="498" t="s">
        <v>1138</v>
      </c>
      <c r="C47" s="499" t="str">
        <f t="shared" si="2"/>
        <v>11-12</v>
      </c>
      <c r="D47" s="500">
        <v>0</v>
      </c>
      <c r="F47" s="492">
        <f t="shared" si="0"/>
        <v>0</v>
      </c>
      <c r="G47" s="492">
        <f t="shared" si="1"/>
        <v>0</v>
      </c>
      <c r="H47" s="492">
        <f>IF($S$2="Y",F47*0.05,0)</f>
        <v>0</v>
      </c>
    </row>
    <row r="48" spans="1:8" s="494" customFormat="1" ht="15" customHeight="1">
      <c r="A48" s="490" t="s">
        <v>801</v>
      </c>
      <c r="B48" s="498" t="s">
        <v>1138</v>
      </c>
      <c r="C48" s="504" t="str">
        <f t="shared" si="2"/>
        <v>14-01</v>
      </c>
      <c r="D48" s="500">
        <v>0</v>
      </c>
      <c r="F48" s="492">
        <f t="shared" si="0"/>
        <v>0</v>
      </c>
      <c r="G48" s="492">
        <f t="shared" si="1"/>
        <v>0</v>
      </c>
      <c r="H48" s="492">
        <f>IF($S$3="Y",F48*0.05,0)</f>
        <v>0</v>
      </c>
    </row>
    <row r="49" spans="1:8" s="494" customFormat="1" ht="15" customHeight="1">
      <c r="A49" s="490" t="s">
        <v>801</v>
      </c>
      <c r="B49" s="498" t="s">
        <v>1138</v>
      </c>
      <c r="C49" s="505" t="str">
        <f t="shared" si="2"/>
        <v>15-12</v>
      </c>
      <c r="D49" s="500">
        <v>0</v>
      </c>
      <c r="F49" s="492">
        <f t="shared" si="0"/>
        <v>0</v>
      </c>
      <c r="G49" s="492">
        <f t="shared" si="1"/>
        <v>0</v>
      </c>
      <c r="H49" s="492">
        <f>IF($S$4="Y",F49*0.05,0)</f>
        <v>0</v>
      </c>
    </row>
    <row r="50" spans="1:8" s="494" customFormat="1" ht="15" customHeight="1">
      <c r="A50" s="490" t="s">
        <v>801</v>
      </c>
      <c r="B50" s="498" t="s">
        <v>1138</v>
      </c>
      <c r="C50" s="506" t="str">
        <f t="shared" si="2"/>
        <v>16-16</v>
      </c>
      <c r="D50" s="500">
        <v>0</v>
      </c>
      <c r="F50" s="492">
        <f t="shared" si="0"/>
        <v>0</v>
      </c>
      <c r="G50" s="492">
        <f t="shared" si="1"/>
        <v>0</v>
      </c>
      <c r="H50" s="492">
        <f>IF($S$5="Y",F50*0.05,0)</f>
        <v>0</v>
      </c>
    </row>
    <row r="51" spans="1:8" s="494" customFormat="1" ht="15" customHeight="1">
      <c r="A51" s="490" t="s">
        <v>801</v>
      </c>
      <c r="B51" s="498" t="s">
        <v>1138</v>
      </c>
      <c r="C51" s="507" t="str">
        <f t="shared" si="2"/>
        <v>13-01</v>
      </c>
      <c r="D51" s="500">
        <v>0</v>
      </c>
      <c r="F51" s="492">
        <f t="shared" si="0"/>
        <v>0</v>
      </c>
      <c r="G51" s="492">
        <f t="shared" si="1"/>
        <v>0</v>
      </c>
      <c r="H51" s="492">
        <f>IF($S$6="Y",F51*0.05,0)</f>
        <v>0</v>
      </c>
    </row>
    <row r="52" spans="1:8" s="494" customFormat="1" ht="15" customHeight="1">
      <c r="A52" s="490" t="s">
        <v>801</v>
      </c>
      <c r="B52" s="498" t="s">
        <v>1138</v>
      </c>
      <c r="C52" s="508" t="str">
        <f t="shared" si="2"/>
        <v>07-13</v>
      </c>
      <c r="D52" s="500">
        <v>0</v>
      </c>
      <c r="F52" s="492">
        <f t="shared" si="0"/>
        <v>0</v>
      </c>
      <c r="G52" s="492">
        <f t="shared" si="1"/>
        <v>0</v>
      </c>
      <c r="H52" s="492">
        <f>IF($S$7="Y",F52*0.05,0)</f>
        <v>0</v>
      </c>
    </row>
    <row r="53" spans="1:8" s="494" customFormat="1" ht="15" customHeight="1">
      <c r="A53" s="490" t="s">
        <v>801</v>
      </c>
      <c r="B53" s="498" t="s">
        <v>1138</v>
      </c>
      <c r="C53" s="509" t="str">
        <f t="shared" si="2"/>
        <v>11-26</v>
      </c>
      <c r="D53" s="500">
        <v>0</v>
      </c>
      <c r="F53" s="492">
        <f t="shared" si="0"/>
        <v>0</v>
      </c>
      <c r="G53" s="492">
        <f t="shared" si="1"/>
        <v>0</v>
      </c>
      <c r="H53" s="492">
        <f>IF($S$8="Y",F53*0.05,0)</f>
        <v>0</v>
      </c>
    </row>
    <row r="54" spans="1:8" s="494" customFormat="1" ht="15" customHeight="1">
      <c r="A54" s="490" t="s">
        <v>801</v>
      </c>
      <c r="B54" s="498" t="s">
        <v>1138</v>
      </c>
      <c r="C54" s="512" t="str">
        <f t="shared" si="2"/>
        <v>18-01</v>
      </c>
      <c r="D54" s="500">
        <v>0</v>
      </c>
      <c r="F54" s="492">
        <f t="shared" si="0"/>
        <v>0</v>
      </c>
      <c r="G54" s="492">
        <f t="shared" si="1"/>
        <v>0</v>
      </c>
      <c r="H54" s="492">
        <f>IF($S$9="Y",F54*0.05,0)</f>
        <v>0</v>
      </c>
    </row>
    <row r="55" spans="1:8" s="494" customFormat="1" ht="15" customHeight="1">
      <c r="A55" s="490" t="s">
        <v>801</v>
      </c>
      <c r="B55" s="498" t="s">
        <v>1138</v>
      </c>
      <c r="C55" s="513" t="str">
        <f t="shared" si="2"/>
        <v>Color Code</v>
      </c>
      <c r="D55" s="500">
        <v>0</v>
      </c>
      <c r="F55" s="492">
        <f t="shared" si="0"/>
        <v>0</v>
      </c>
      <c r="G55" s="492">
        <f t="shared" si="1"/>
        <v>0</v>
      </c>
      <c r="H55" s="492">
        <f>IF($S$10="Y",F55*0.05,0)</f>
        <v>0</v>
      </c>
    </row>
    <row r="56" spans="1:8" s="494" customFormat="1" ht="15" customHeight="1">
      <c r="A56" s="490" t="s">
        <v>495</v>
      </c>
      <c r="B56" s="498" t="s">
        <v>1139</v>
      </c>
      <c r="C56" s="499" t="str">
        <f t="shared" si="2"/>
        <v>11-12</v>
      </c>
      <c r="D56" s="500">
        <v>0</v>
      </c>
      <c r="F56" s="492">
        <f t="shared" si="0"/>
        <v>0</v>
      </c>
      <c r="G56" s="492">
        <f t="shared" si="1"/>
        <v>0</v>
      </c>
      <c r="H56" s="492">
        <f>IF($S$2="Y",F56*0.05,0)</f>
        <v>0</v>
      </c>
    </row>
    <row r="57" spans="1:8" s="494" customFormat="1" ht="15" customHeight="1">
      <c r="A57" s="490" t="s">
        <v>495</v>
      </c>
      <c r="B57" s="498" t="s">
        <v>1139</v>
      </c>
      <c r="C57" s="504" t="str">
        <f t="shared" si="2"/>
        <v>14-01</v>
      </c>
      <c r="D57" s="500">
        <v>0</v>
      </c>
      <c r="F57" s="492">
        <f t="shared" si="0"/>
        <v>0</v>
      </c>
      <c r="G57" s="492">
        <f t="shared" si="1"/>
        <v>0</v>
      </c>
      <c r="H57" s="492">
        <f>IF($S$3="Y",F57*0.05,0)</f>
        <v>0</v>
      </c>
    </row>
    <row r="58" spans="1:8" s="494" customFormat="1" ht="15" customHeight="1">
      <c r="A58" s="490" t="s">
        <v>495</v>
      </c>
      <c r="B58" s="498" t="s">
        <v>1139</v>
      </c>
      <c r="C58" s="505" t="str">
        <f t="shared" si="2"/>
        <v>15-12</v>
      </c>
      <c r="D58" s="500">
        <v>0</v>
      </c>
      <c r="F58" s="492">
        <f t="shared" si="0"/>
        <v>0</v>
      </c>
      <c r="G58" s="492">
        <f t="shared" si="1"/>
        <v>0</v>
      </c>
      <c r="H58" s="492">
        <f>IF($S$4="Y",F58*0.05,0)</f>
        <v>0</v>
      </c>
    </row>
    <row r="59" spans="1:8" s="494" customFormat="1" ht="15" customHeight="1">
      <c r="A59" s="490" t="s">
        <v>495</v>
      </c>
      <c r="B59" s="498" t="s">
        <v>1139</v>
      </c>
      <c r="C59" s="506" t="str">
        <f t="shared" si="2"/>
        <v>16-16</v>
      </c>
      <c r="D59" s="500">
        <v>0</v>
      </c>
      <c r="F59" s="492">
        <f t="shared" si="0"/>
        <v>0</v>
      </c>
      <c r="G59" s="492">
        <f t="shared" si="1"/>
        <v>0</v>
      </c>
      <c r="H59" s="492">
        <f>IF($S$5="Y",F59*0.05,0)</f>
        <v>0</v>
      </c>
    </row>
    <row r="60" spans="1:8" s="494" customFormat="1" ht="15" customHeight="1">
      <c r="A60" s="490" t="s">
        <v>495</v>
      </c>
      <c r="B60" s="498" t="s">
        <v>1139</v>
      </c>
      <c r="C60" s="507" t="str">
        <f t="shared" si="2"/>
        <v>13-01</v>
      </c>
      <c r="D60" s="500">
        <v>0</v>
      </c>
      <c r="F60" s="492">
        <f t="shared" si="0"/>
        <v>0</v>
      </c>
      <c r="G60" s="492">
        <f t="shared" si="1"/>
        <v>0</v>
      </c>
      <c r="H60" s="492">
        <f>IF($S$6="Y",F60*0.05,0)</f>
        <v>0</v>
      </c>
    </row>
    <row r="61" spans="1:8" s="494" customFormat="1" ht="15" customHeight="1">
      <c r="A61" s="490" t="s">
        <v>495</v>
      </c>
      <c r="B61" s="498" t="s">
        <v>1139</v>
      </c>
      <c r="C61" s="508" t="str">
        <f t="shared" si="2"/>
        <v>07-13</v>
      </c>
      <c r="D61" s="500">
        <v>0</v>
      </c>
      <c r="F61" s="492">
        <f t="shared" si="0"/>
        <v>0</v>
      </c>
      <c r="G61" s="492">
        <f t="shared" si="1"/>
        <v>0</v>
      </c>
      <c r="H61" s="492">
        <f>IF($S$7="Y",F61*0.05,0)</f>
        <v>0</v>
      </c>
    </row>
    <row r="62" spans="1:8" s="494" customFormat="1" ht="15" customHeight="1">
      <c r="A62" s="490" t="s">
        <v>495</v>
      </c>
      <c r="B62" s="498" t="s">
        <v>1139</v>
      </c>
      <c r="C62" s="509" t="str">
        <f t="shared" si="2"/>
        <v>11-26</v>
      </c>
      <c r="D62" s="500">
        <v>0</v>
      </c>
      <c r="F62" s="492">
        <f t="shared" si="0"/>
        <v>0</v>
      </c>
      <c r="G62" s="492">
        <f t="shared" si="1"/>
        <v>0</v>
      </c>
      <c r="H62" s="492">
        <f>IF($S$8="Y",F62*0.05,0)</f>
        <v>0</v>
      </c>
    </row>
    <row r="63" spans="1:8" s="494" customFormat="1" ht="15" customHeight="1">
      <c r="A63" s="490" t="s">
        <v>495</v>
      </c>
      <c r="B63" s="498" t="s">
        <v>1139</v>
      </c>
      <c r="C63" s="512" t="str">
        <f t="shared" si="2"/>
        <v>18-01</v>
      </c>
      <c r="D63" s="500">
        <v>0</v>
      </c>
      <c r="F63" s="492">
        <f t="shared" si="0"/>
        <v>0</v>
      </c>
      <c r="G63" s="492">
        <f t="shared" si="1"/>
        <v>0</v>
      </c>
      <c r="H63" s="492">
        <f>IF($S$9="Y",F63*0.05,0)</f>
        <v>0</v>
      </c>
    </row>
    <row r="64" spans="1:8" s="494" customFormat="1" ht="15" customHeight="1">
      <c r="A64" s="490" t="s">
        <v>495</v>
      </c>
      <c r="B64" s="498" t="s">
        <v>1139</v>
      </c>
      <c r="C64" s="513" t="str">
        <f t="shared" si="2"/>
        <v>Color Code</v>
      </c>
      <c r="D64" s="500">
        <v>0</v>
      </c>
      <c r="F64" s="492">
        <f t="shared" si="0"/>
        <v>0</v>
      </c>
      <c r="G64" s="492">
        <f t="shared" si="1"/>
        <v>0</v>
      </c>
      <c r="H64" s="492">
        <f>IF($S$10="Y",F64*0.05,0)</f>
        <v>0</v>
      </c>
    </row>
    <row r="65" spans="1:8" s="494" customFormat="1" ht="15" customHeight="1">
      <c r="A65" s="490" t="s">
        <v>497</v>
      </c>
      <c r="B65" s="498" t="s">
        <v>1140</v>
      </c>
      <c r="C65" s="499" t="str">
        <f t="shared" si="2"/>
        <v>11-12</v>
      </c>
      <c r="D65" s="500">
        <v>0</v>
      </c>
      <c r="F65" s="492">
        <f t="shared" si="0"/>
        <v>0</v>
      </c>
      <c r="G65" s="492">
        <f t="shared" si="1"/>
        <v>0</v>
      </c>
      <c r="H65" s="492">
        <f>IF($S$2="Y",F65*0.05,0)</f>
        <v>0</v>
      </c>
    </row>
    <row r="66" spans="1:8" s="494" customFormat="1" ht="15" customHeight="1">
      <c r="A66" s="490" t="s">
        <v>497</v>
      </c>
      <c r="B66" s="498" t="s">
        <v>1140</v>
      </c>
      <c r="C66" s="504" t="str">
        <f t="shared" si="2"/>
        <v>14-01</v>
      </c>
      <c r="D66" s="500">
        <v>0</v>
      </c>
      <c r="F66" s="492">
        <f t="shared" ref="F66:F129" si="3">D66*E66</f>
        <v>0</v>
      </c>
      <c r="G66" s="492">
        <f t="shared" ref="G66:G129" si="4">IF($S$11="Y",F66*0.05,0)</f>
        <v>0</v>
      </c>
      <c r="H66" s="492">
        <f>IF($S$3="Y",F66*0.05,0)</f>
        <v>0</v>
      </c>
    </row>
    <row r="67" spans="1:8" s="494" customFormat="1" ht="15" customHeight="1">
      <c r="A67" s="490" t="s">
        <v>497</v>
      </c>
      <c r="B67" s="498" t="s">
        <v>1140</v>
      </c>
      <c r="C67" s="505" t="str">
        <f t="shared" si="2"/>
        <v>15-12</v>
      </c>
      <c r="D67" s="500">
        <v>0</v>
      </c>
      <c r="F67" s="492">
        <f t="shared" si="3"/>
        <v>0</v>
      </c>
      <c r="G67" s="492">
        <f t="shared" si="4"/>
        <v>0</v>
      </c>
      <c r="H67" s="492">
        <f>IF($S$4="Y",F67*0.05,0)</f>
        <v>0</v>
      </c>
    </row>
    <row r="68" spans="1:8" s="494" customFormat="1" ht="15" customHeight="1">
      <c r="A68" s="490" t="s">
        <v>497</v>
      </c>
      <c r="B68" s="498" t="s">
        <v>1140</v>
      </c>
      <c r="C68" s="506" t="str">
        <f t="shared" si="2"/>
        <v>16-16</v>
      </c>
      <c r="D68" s="500">
        <v>0</v>
      </c>
      <c r="F68" s="492">
        <f t="shared" si="3"/>
        <v>0</v>
      </c>
      <c r="G68" s="492">
        <f t="shared" si="4"/>
        <v>0</v>
      </c>
      <c r="H68" s="492">
        <f>IF($S$5="Y",F68*0.05,0)</f>
        <v>0</v>
      </c>
    </row>
    <row r="69" spans="1:8" s="494" customFormat="1" ht="15" customHeight="1">
      <c r="A69" s="490" t="s">
        <v>497</v>
      </c>
      <c r="B69" s="498" t="s">
        <v>1140</v>
      </c>
      <c r="C69" s="507" t="str">
        <f t="shared" si="2"/>
        <v>13-01</v>
      </c>
      <c r="D69" s="500">
        <v>0</v>
      </c>
      <c r="F69" s="492">
        <f t="shared" si="3"/>
        <v>0</v>
      </c>
      <c r="G69" s="492">
        <f t="shared" si="4"/>
        <v>0</v>
      </c>
      <c r="H69" s="492">
        <f>IF($S$6="Y",F69*0.05,0)</f>
        <v>0</v>
      </c>
    </row>
    <row r="70" spans="1:8" s="494" customFormat="1" ht="15" customHeight="1">
      <c r="A70" s="490" t="s">
        <v>497</v>
      </c>
      <c r="B70" s="498" t="s">
        <v>1140</v>
      </c>
      <c r="C70" s="508" t="str">
        <f t="shared" si="2"/>
        <v>07-13</v>
      </c>
      <c r="D70" s="500">
        <v>0</v>
      </c>
      <c r="F70" s="492">
        <f t="shared" si="3"/>
        <v>0</v>
      </c>
      <c r="G70" s="492">
        <f t="shared" si="4"/>
        <v>0</v>
      </c>
      <c r="H70" s="492">
        <f>IF($S$7="Y",F70*0.05,0)</f>
        <v>0</v>
      </c>
    </row>
    <row r="71" spans="1:8" s="494" customFormat="1" ht="15" customHeight="1">
      <c r="A71" s="490" t="s">
        <v>497</v>
      </c>
      <c r="B71" s="498" t="s">
        <v>1140</v>
      </c>
      <c r="C71" s="509" t="str">
        <f t="shared" si="2"/>
        <v>11-26</v>
      </c>
      <c r="D71" s="500">
        <v>0</v>
      </c>
      <c r="F71" s="492">
        <f t="shared" si="3"/>
        <v>0</v>
      </c>
      <c r="G71" s="492">
        <f t="shared" si="4"/>
        <v>0</v>
      </c>
      <c r="H71" s="492">
        <f>IF($S$8="Y",F71*0.05,0)</f>
        <v>0</v>
      </c>
    </row>
    <row r="72" spans="1:8" s="494" customFormat="1" ht="15" customHeight="1">
      <c r="A72" s="490" t="s">
        <v>497</v>
      </c>
      <c r="B72" s="498" t="s">
        <v>1140</v>
      </c>
      <c r="C72" s="512" t="str">
        <f t="shared" si="2"/>
        <v>18-01</v>
      </c>
      <c r="D72" s="500">
        <v>0</v>
      </c>
      <c r="F72" s="492">
        <f t="shared" si="3"/>
        <v>0</v>
      </c>
      <c r="G72" s="492">
        <f t="shared" si="4"/>
        <v>0</v>
      </c>
      <c r="H72" s="492">
        <f>IF($S$9="Y",F72*0.05,0)</f>
        <v>0</v>
      </c>
    </row>
    <row r="73" spans="1:8" s="494" customFormat="1" ht="15" customHeight="1">
      <c r="A73" s="490" t="s">
        <v>497</v>
      </c>
      <c r="B73" s="498" t="s">
        <v>1140</v>
      </c>
      <c r="C73" s="513" t="str">
        <f t="shared" si="2"/>
        <v>Color Code</v>
      </c>
      <c r="D73" s="500">
        <v>0</v>
      </c>
      <c r="F73" s="492">
        <f t="shared" si="3"/>
        <v>0</v>
      </c>
      <c r="G73" s="492">
        <f t="shared" si="4"/>
        <v>0</v>
      </c>
      <c r="H73" s="492">
        <f>IF($S$10="Y",F73*0.05,0)</f>
        <v>0</v>
      </c>
    </row>
    <row r="74" spans="1:8" s="494" customFormat="1" ht="15" customHeight="1">
      <c r="A74" s="490" t="s">
        <v>513</v>
      </c>
      <c r="B74" s="498" t="s">
        <v>1141</v>
      </c>
      <c r="C74" s="499" t="str">
        <f t="shared" si="2"/>
        <v>11-12</v>
      </c>
      <c r="D74" s="500">
        <v>0</v>
      </c>
      <c r="F74" s="492">
        <f t="shared" si="3"/>
        <v>0</v>
      </c>
      <c r="G74" s="492">
        <f t="shared" si="4"/>
        <v>0</v>
      </c>
      <c r="H74" s="492">
        <f>IF($S$2="Y",F74*0.05,0)</f>
        <v>0</v>
      </c>
    </row>
    <row r="75" spans="1:8" s="494" customFormat="1" ht="15" customHeight="1">
      <c r="A75" s="490" t="s">
        <v>513</v>
      </c>
      <c r="B75" s="498" t="s">
        <v>1141</v>
      </c>
      <c r="C75" s="504" t="str">
        <f t="shared" ref="C75:C138" si="5">C66</f>
        <v>14-01</v>
      </c>
      <c r="D75" s="500">
        <v>0</v>
      </c>
      <c r="F75" s="492">
        <f t="shared" si="3"/>
        <v>0</v>
      </c>
      <c r="G75" s="492">
        <f t="shared" si="4"/>
        <v>0</v>
      </c>
      <c r="H75" s="492">
        <f>IF($S$3="Y",F75*0.05,0)</f>
        <v>0</v>
      </c>
    </row>
    <row r="76" spans="1:8" s="494" customFormat="1" ht="15" customHeight="1">
      <c r="A76" s="490" t="s">
        <v>513</v>
      </c>
      <c r="B76" s="498" t="s">
        <v>1141</v>
      </c>
      <c r="C76" s="505" t="str">
        <f t="shared" si="5"/>
        <v>15-12</v>
      </c>
      <c r="D76" s="500">
        <v>0</v>
      </c>
      <c r="F76" s="492">
        <f t="shared" si="3"/>
        <v>0</v>
      </c>
      <c r="G76" s="492">
        <f t="shared" si="4"/>
        <v>0</v>
      </c>
      <c r="H76" s="492">
        <f>IF($S$4="Y",F76*0.05,0)</f>
        <v>0</v>
      </c>
    </row>
    <row r="77" spans="1:8" s="494" customFormat="1" ht="15" customHeight="1">
      <c r="A77" s="490" t="s">
        <v>513</v>
      </c>
      <c r="B77" s="498" t="s">
        <v>1141</v>
      </c>
      <c r="C77" s="506" t="str">
        <f t="shared" si="5"/>
        <v>16-16</v>
      </c>
      <c r="D77" s="500">
        <v>0</v>
      </c>
      <c r="F77" s="492">
        <f t="shared" si="3"/>
        <v>0</v>
      </c>
      <c r="G77" s="492">
        <f t="shared" si="4"/>
        <v>0</v>
      </c>
      <c r="H77" s="492">
        <f>IF($S$5="Y",F77*0.05,0)</f>
        <v>0</v>
      </c>
    </row>
    <row r="78" spans="1:8" s="494" customFormat="1" ht="15" customHeight="1">
      <c r="A78" s="490" t="s">
        <v>513</v>
      </c>
      <c r="B78" s="498" t="s">
        <v>1141</v>
      </c>
      <c r="C78" s="507" t="str">
        <f t="shared" si="5"/>
        <v>13-01</v>
      </c>
      <c r="D78" s="500">
        <v>0</v>
      </c>
      <c r="F78" s="492">
        <f t="shared" si="3"/>
        <v>0</v>
      </c>
      <c r="G78" s="492">
        <f t="shared" si="4"/>
        <v>0</v>
      </c>
      <c r="H78" s="492">
        <f>IF($S$6="Y",F78*0.05,0)</f>
        <v>0</v>
      </c>
    </row>
    <row r="79" spans="1:8" s="494" customFormat="1" ht="15" customHeight="1">
      <c r="A79" s="490" t="s">
        <v>513</v>
      </c>
      <c r="B79" s="498" t="s">
        <v>1141</v>
      </c>
      <c r="C79" s="508" t="str">
        <f t="shared" si="5"/>
        <v>07-13</v>
      </c>
      <c r="D79" s="500">
        <v>0</v>
      </c>
      <c r="F79" s="492">
        <f t="shared" si="3"/>
        <v>0</v>
      </c>
      <c r="G79" s="492">
        <f t="shared" si="4"/>
        <v>0</v>
      </c>
      <c r="H79" s="492">
        <f>IF($S$7="Y",F79*0.05,0)</f>
        <v>0</v>
      </c>
    </row>
    <row r="80" spans="1:8" s="494" customFormat="1" ht="15" customHeight="1">
      <c r="A80" s="490" t="s">
        <v>513</v>
      </c>
      <c r="B80" s="498" t="s">
        <v>1141</v>
      </c>
      <c r="C80" s="509" t="str">
        <f t="shared" si="5"/>
        <v>11-26</v>
      </c>
      <c r="D80" s="500">
        <v>0</v>
      </c>
      <c r="F80" s="492">
        <f t="shared" si="3"/>
        <v>0</v>
      </c>
      <c r="G80" s="492">
        <f t="shared" si="4"/>
        <v>0</v>
      </c>
      <c r="H80" s="492">
        <f>IF($S$8="Y",F80*0.05,0)</f>
        <v>0</v>
      </c>
    </row>
    <row r="81" spans="1:8" s="494" customFormat="1" ht="15" customHeight="1">
      <c r="A81" s="490" t="s">
        <v>513</v>
      </c>
      <c r="B81" s="498" t="s">
        <v>1141</v>
      </c>
      <c r="C81" s="512" t="str">
        <f t="shared" si="5"/>
        <v>18-01</v>
      </c>
      <c r="D81" s="500">
        <v>0</v>
      </c>
      <c r="F81" s="492">
        <f t="shared" si="3"/>
        <v>0</v>
      </c>
      <c r="G81" s="492">
        <f t="shared" si="4"/>
        <v>0</v>
      </c>
      <c r="H81" s="492">
        <f>IF($S$9="Y",F81*0.05,0)</f>
        <v>0</v>
      </c>
    </row>
    <row r="82" spans="1:8" s="494" customFormat="1" ht="15" customHeight="1">
      <c r="A82" s="490" t="s">
        <v>513</v>
      </c>
      <c r="B82" s="498" t="s">
        <v>1141</v>
      </c>
      <c r="C82" s="513" t="str">
        <f t="shared" si="5"/>
        <v>Color Code</v>
      </c>
      <c r="D82" s="500">
        <v>0</v>
      </c>
      <c r="F82" s="492">
        <f t="shared" si="3"/>
        <v>0</v>
      </c>
      <c r="G82" s="492">
        <f t="shared" si="4"/>
        <v>0</v>
      </c>
      <c r="H82" s="492">
        <f>IF($S$10="Y",F82*0.05,0)</f>
        <v>0</v>
      </c>
    </row>
    <row r="83" spans="1:8" s="494" customFormat="1" ht="15" customHeight="1">
      <c r="A83" s="490" t="s">
        <v>821</v>
      </c>
      <c r="B83" s="498" t="s">
        <v>1142</v>
      </c>
      <c r="C83" s="499" t="str">
        <f t="shared" si="5"/>
        <v>11-12</v>
      </c>
      <c r="D83" s="500">
        <v>0</v>
      </c>
      <c r="F83" s="492">
        <f t="shared" si="3"/>
        <v>0</v>
      </c>
      <c r="G83" s="492">
        <f t="shared" si="4"/>
        <v>0</v>
      </c>
      <c r="H83" s="492">
        <f>IF($S$2="Y",F83*0.05,0)</f>
        <v>0</v>
      </c>
    </row>
    <row r="84" spans="1:8" s="494" customFormat="1" ht="15" customHeight="1">
      <c r="A84" s="490" t="s">
        <v>821</v>
      </c>
      <c r="B84" s="498" t="s">
        <v>1142</v>
      </c>
      <c r="C84" s="504" t="str">
        <f t="shared" si="5"/>
        <v>14-01</v>
      </c>
      <c r="D84" s="500">
        <v>0</v>
      </c>
      <c r="F84" s="492">
        <f t="shared" si="3"/>
        <v>0</v>
      </c>
      <c r="G84" s="492">
        <f t="shared" si="4"/>
        <v>0</v>
      </c>
      <c r="H84" s="492">
        <f>IF($S$3="Y",F84*0.05,0)</f>
        <v>0</v>
      </c>
    </row>
    <row r="85" spans="1:8" s="494" customFormat="1" ht="15" customHeight="1">
      <c r="A85" s="490" t="s">
        <v>821</v>
      </c>
      <c r="B85" s="498" t="s">
        <v>1142</v>
      </c>
      <c r="C85" s="505" t="str">
        <f t="shared" si="5"/>
        <v>15-12</v>
      </c>
      <c r="D85" s="500">
        <v>0</v>
      </c>
      <c r="F85" s="492">
        <f t="shared" si="3"/>
        <v>0</v>
      </c>
      <c r="G85" s="492">
        <f t="shared" si="4"/>
        <v>0</v>
      </c>
      <c r="H85" s="492">
        <f>IF($S$4="Y",F85*0.05,0)</f>
        <v>0</v>
      </c>
    </row>
    <row r="86" spans="1:8" s="494" customFormat="1" ht="15" customHeight="1">
      <c r="A86" s="490" t="s">
        <v>821</v>
      </c>
      <c r="B86" s="498" t="s">
        <v>1142</v>
      </c>
      <c r="C86" s="506" t="str">
        <f t="shared" si="5"/>
        <v>16-16</v>
      </c>
      <c r="D86" s="500">
        <v>0</v>
      </c>
      <c r="F86" s="492">
        <f t="shared" si="3"/>
        <v>0</v>
      </c>
      <c r="G86" s="492">
        <f t="shared" si="4"/>
        <v>0</v>
      </c>
      <c r="H86" s="492">
        <f>IF($S$5="Y",F86*0.05,0)</f>
        <v>0</v>
      </c>
    </row>
    <row r="87" spans="1:8" s="494" customFormat="1" ht="15" customHeight="1">
      <c r="A87" s="490" t="s">
        <v>821</v>
      </c>
      <c r="B87" s="498" t="s">
        <v>1142</v>
      </c>
      <c r="C87" s="507" t="str">
        <f t="shared" si="5"/>
        <v>13-01</v>
      </c>
      <c r="D87" s="500">
        <v>0</v>
      </c>
      <c r="F87" s="492">
        <f t="shared" si="3"/>
        <v>0</v>
      </c>
      <c r="G87" s="492">
        <f t="shared" si="4"/>
        <v>0</v>
      </c>
      <c r="H87" s="492">
        <f>IF($S$6="Y",F87*0.05,0)</f>
        <v>0</v>
      </c>
    </row>
    <row r="88" spans="1:8" s="494" customFormat="1" ht="15" customHeight="1">
      <c r="A88" s="490" t="s">
        <v>821</v>
      </c>
      <c r="B88" s="498" t="s">
        <v>1142</v>
      </c>
      <c r="C88" s="508" t="str">
        <f t="shared" si="5"/>
        <v>07-13</v>
      </c>
      <c r="D88" s="500">
        <v>0</v>
      </c>
      <c r="F88" s="492">
        <f t="shared" si="3"/>
        <v>0</v>
      </c>
      <c r="G88" s="492">
        <f t="shared" si="4"/>
        <v>0</v>
      </c>
      <c r="H88" s="492">
        <f>IF($S$7="Y",F88*0.05,0)</f>
        <v>0</v>
      </c>
    </row>
    <row r="89" spans="1:8" s="494" customFormat="1" ht="15" customHeight="1">
      <c r="A89" s="490" t="s">
        <v>821</v>
      </c>
      <c r="B89" s="498" t="s">
        <v>1142</v>
      </c>
      <c r="C89" s="509" t="str">
        <f t="shared" si="5"/>
        <v>11-26</v>
      </c>
      <c r="D89" s="500">
        <v>0</v>
      </c>
      <c r="F89" s="492">
        <f t="shared" si="3"/>
        <v>0</v>
      </c>
      <c r="G89" s="492">
        <f t="shared" si="4"/>
        <v>0</v>
      </c>
      <c r="H89" s="492">
        <f>IF($S$8="Y",F89*0.05,0)</f>
        <v>0</v>
      </c>
    </row>
    <row r="90" spans="1:8" s="494" customFormat="1" ht="15" customHeight="1">
      <c r="A90" s="490" t="s">
        <v>821</v>
      </c>
      <c r="B90" s="498" t="s">
        <v>1142</v>
      </c>
      <c r="C90" s="512" t="str">
        <f t="shared" si="5"/>
        <v>18-01</v>
      </c>
      <c r="D90" s="500">
        <v>0</v>
      </c>
      <c r="F90" s="492">
        <f t="shared" si="3"/>
        <v>0</v>
      </c>
      <c r="G90" s="492">
        <f t="shared" si="4"/>
        <v>0</v>
      </c>
      <c r="H90" s="492">
        <f>IF($S$9="Y",F90*0.05,0)</f>
        <v>0</v>
      </c>
    </row>
    <row r="91" spans="1:8" s="494" customFormat="1" ht="15" customHeight="1">
      <c r="A91" s="490" t="s">
        <v>821</v>
      </c>
      <c r="B91" s="498" t="s">
        <v>1142</v>
      </c>
      <c r="C91" s="513" t="str">
        <f t="shared" si="5"/>
        <v>Color Code</v>
      </c>
      <c r="D91" s="500">
        <v>0</v>
      </c>
      <c r="F91" s="492">
        <f t="shared" si="3"/>
        <v>0</v>
      </c>
      <c r="G91" s="492">
        <f t="shared" si="4"/>
        <v>0</v>
      </c>
      <c r="H91" s="492">
        <f>IF($S$10="Y",F91*0.05,0)</f>
        <v>0</v>
      </c>
    </row>
    <row r="92" spans="1:8" s="494" customFormat="1" ht="15" customHeight="1">
      <c r="A92" s="490" t="s">
        <v>499</v>
      </c>
      <c r="B92" s="498" t="s">
        <v>1143</v>
      </c>
      <c r="C92" s="499" t="str">
        <f t="shared" si="5"/>
        <v>11-12</v>
      </c>
      <c r="D92" s="500">
        <v>0</v>
      </c>
      <c r="F92" s="492">
        <f t="shared" si="3"/>
        <v>0</v>
      </c>
      <c r="G92" s="492">
        <f t="shared" si="4"/>
        <v>0</v>
      </c>
      <c r="H92" s="492">
        <f>IF($S$2="Y",F92*0.05,0)</f>
        <v>0</v>
      </c>
    </row>
    <row r="93" spans="1:8" s="494" customFormat="1" ht="15" customHeight="1">
      <c r="A93" s="490" t="s">
        <v>499</v>
      </c>
      <c r="B93" s="498" t="s">
        <v>1143</v>
      </c>
      <c r="C93" s="504" t="str">
        <f t="shared" si="5"/>
        <v>14-01</v>
      </c>
      <c r="D93" s="500">
        <v>0</v>
      </c>
      <c r="F93" s="492">
        <f t="shared" si="3"/>
        <v>0</v>
      </c>
      <c r="G93" s="492">
        <f t="shared" si="4"/>
        <v>0</v>
      </c>
      <c r="H93" s="492">
        <f>IF($S$3="Y",F93*0.05,0)</f>
        <v>0</v>
      </c>
    </row>
    <row r="94" spans="1:8" s="494" customFormat="1" ht="15" customHeight="1">
      <c r="A94" s="490" t="s">
        <v>499</v>
      </c>
      <c r="B94" s="498" t="s">
        <v>1143</v>
      </c>
      <c r="C94" s="505" t="str">
        <f t="shared" si="5"/>
        <v>15-12</v>
      </c>
      <c r="D94" s="500">
        <v>0</v>
      </c>
      <c r="F94" s="492">
        <f t="shared" si="3"/>
        <v>0</v>
      </c>
      <c r="G94" s="492">
        <f t="shared" si="4"/>
        <v>0</v>
      </c>
      <c r="H94" s="492">
        <f>IF($S$4="Y",F94*0.05,0)</f>
        <v>0</v>
      </c>
    </row>
    <row r="95" spans="1:8" s="494" customFormat="1" ht="15" customHeight="1">
      <c r="A95" s="490" t="s">
        <v>499</v>
      </c>
      <c r="B95" s="498" t="s">
        <v>1143</v>
      </c>
      <c r="C95" s="506" t="str">
        <f t="shared" si="5"/>
        <v>16-16</v>
      </c>
      <c r="D95" s="500">
        <v>0</v>
      </c>
      <c r="F95" s="492">
        <f t="shared" si="3"/>
        <v>0</v>
      </c>
      <c r="G95" s="492">
        <f t="shared" si="4"/>
        <v>0</v>
      </c>
      <c r="H95" s="492">
        <f>IF($S$5="Y",F95*0.05,0)</f>
        <v>0</v>
      </c>
    </row>
    <row r="96" spans="1:8" s="494" customFormat="1" ht="15" customHeight="1">
      <c r="A96" s="490" t="s">
        <v>499</v>
      </c>
      <c r="B96" s="498" t="s">
        <v>1143</v>
      </c>
      <c r="C96" s="507" t="str">
        <f t="shared" si="5"/>
        <v>13-01</v>
      </c>
      <c r="D96" s="500">
        <v>0</v>
      </c>
      <c r="F96" s="492">
        <f t="shared" si="3"/>
        <v>0</v>
      </c>
      <c r="G96" s="492">
        <f t="shared" si="4"/>
        <v>0</v>
      </c>
      <c r="H96" s="492">
        <f>IF($S$6="Y",F96*0.05,0)</f>
        <v>0</v>
      </c>
    </row>
    <row r="97" spans="1:8" s="494" customFormat="1" ht="15" customHeight="1">
      <c r="A97" s="490" t="s">
        <v>499</v>
      </c>
      <c r="B97" s="498" t="s">
        <v>1143</v>
      </c>
      <c r="C97" s="508" t="str">
        <f t="shared" si="5"/>
        <v>07-13</v>
      </c>
      <c r="D97" s="500">
        <v>0</v>
      </c>
      <c r="F97" s="492">
        <f t="shared" si="3"/>
        <v>0</v>
      </c>
      <c r="G97" s="492">
        <f t="shared" si="4"/>
        <v>0</v>
      </c>
      <c r="H97" s="492">
        <f>IF($S$7="Y",F97*0.05,0)</f>
        <v>0</v>
      </c>
    </row>
    <row r="98" spans="1:8" s="494" customFormat="1" ht="15" customHeight="1">
      <c r="A98" s="490" t="s">
        <v>499</v>
      </c>
      <c r="B98" s="498" t="s">
        <v>1143</v>
      </c>
      <c r="C98" s="509" t="str">
        <f t="shared" si="5"/>
        <v>11-26</v>
      </c>
      <c r="D98" s="500">
        <v>0</v>
      </c>
      <c r="F98" s="492">
        <f t="shared" si="3"/>
        <v>0</v>
      </c>
      <c r="G98" s="492">
        <f t="shared" si="4"/>
        <v>0</v>
      </c>
      <c r="H98" s="492">
        <f>IF($S$8="Y",F98*0.05,0)</f>
        <v>0</v>
      </c>
    </row>
    <row r="99" spans="1:8" s="494" customFormat="1" ht="15" customHeight="1">
      <c r="A99" s="490" t="s">
        <v>499</v>
      </c>
      <c r="B99" s="498" t="s">
        <v>1143</v>
      </c>
      <c r="C99" s="512" t="str">
        <f t="shared" si="5"/>
        <v>18-01</v>
      </c>
      <c r="D99" s="500">
        <v>0</v>
      </c>
      <c r="F99" s="492">
        <f t="shared" si="3"/>
        <v>0</v>
      </c>
      <c r="G99" s="492">
        <f t="shared" si="4"/>
        <v>0</v>
      </c>
      <c r="H99" s="492">
        <f>IF($S$9="Y",F99*0.05,0)</f>
        <v>0</v>
      </c>
    </row>
    <row r="100" spans="1:8" s="494" customFormat="1" ht="15" customHeight="1">
      <c r="A100" s="490" t="s">
        <v>499</v>
      </c>
      <c r="B100" s="498" t="s">
        <v>1143</v>
      </c>
      <c r="C100" s="513" t="str">
        <f t="shared" si="5"/>
        <v>Color Code</v>
      </c>
      <c r="D100" s="500">
        <v>0</v>
      </c>
      <c r="F100" s="492">
        <f t="shared" si="3"/>
        <v>0</v>
      </c>
      <c r="G100" s="492">
        <f t="shared" si="4"/>
        <v>0</v>
      </c>
      <c r="H100" s="492">
        <f>IF($S$10="Y",F100*0.05,0)</f>
        <v>0</v>
      </c>
    </row>
    <row r="101" spans="1:8" s="494" customFormat="1" ht="15" customHeight="1">
      <c r="A101" s="490" t="s">
        <v>515</v>
      </c>
      <c r="B101" s="498" t="s">
        <v>1144</v>
      </c>
      <c r="C101" s="499" t="str">
        <f t="shared" si="5"/>
        <v>11-12</v>
      </c>
      <c r="D101" s="500">
        <v>0</v>
      </c>
      <c r="F101" s="492">
        <f t="shared" si="3"/>
        <v>0</v>
      </c>
      <c r="G101" s="492">
        <f t="shared" si="4"/>
        <v>0</v>
      </c>
      <c r="H101" s="492">
        <f>IF($S$2="Y",F101*0.05,0)</f>
        <v>0</v>
      </c>
    </row>
    <row r="102" spans="1:8" s="494" customFormat="1" ht="15" customHeight="1">
      <c r="A102" s="490" t="s">
        <v>515</v>
      </c>
      <c r="B102" s="498" t="s">
        <v>1144</v>
      </c>
      <c r="C102" s="504" t="str">
        <f t="shared" si="5"/>
        <v>14-01</v>
      </c>
      <c r="D102" s="500">
        <v>0</v>
      </c>
      <c r="F102" s="492">
        <f t="shared" si="3"/>
        <v>0</v>
      </c>
      <c r="G102" s="492">
        <f t="shared" si="4"/>
        <v>0</v>
      </c>
      <c r="H102" s="492">
        <f>IF($S$3="Y",F102*0.05,0)</f>
        <v>0</v>
      </c>
    </row>
    <row r="103" spans="1:8" s="494" customFormat="1" ht="15" customHeight="1">
      <c r="A103" s="490" t="s">
        <v>515</v>
      </c>
      <c r="B103" s="498" t="s">
        <v>1144</v>
      </c>
      <c r="C103" s="505" t="str">
        <f t="shared" si="5"/>
        <v>15-12</v>
      </c>
      <c r="D103" s="500">
        <v>0</v>
      </c>
      <c r="F103" s="492">
        <f t="shared" si="3"/>
        <v>0</v>
      </c>
      <c r="G103" s="492">
        <f t="shared" si="4"/>
        <v>0</v>
      </c>
      <c r="H103" s="492">
        <f>IF($S$4="Y",F103*0.05,0)</f>
        <v>0</v>
      </c>
    </row>
    <row r="104" spans="1:8" s="494" customFormat="1" ht="15" customHeight="1">
      <c r="A104" s="490" t="s">
        <v>515</v>
      </c>
      <c r="B104" s="498" t="s">
        <v>1144</v>
      </c>
      <c r="C104" s="506" t="str">
        <f t="shared" si="5"/>
        <v>16-16</v>
      </c>
      <c r="D104" s="500">
        <v>0</v>
      </c>
      <c r="F104" s="492">
        <f t="shared" si="3"/>
        <v>0</v>
      </c>
      <c r="G104" s="492">
        <f t="shared" si="4"/>
        <v>0</v>
      </c>
      <c r="H104" s="492">
        <f>IF($S$5="Y",F104*0.05,0)</f>
        <v>0</v>
      </c>
    </row>
    <row r="105" spans="1:8" s="494" customFormat="1" ht="15" customHeight="1">
      <c r="A105" s="490" t="s">
        <v>515</v>
      </c>
      <c r="B105" s="498" t="s">
        <v>1144</v>
      </c>
      <c r="C105" s="507" t="str">
        <f t="shared" si="5"/>
        <v>13-01</v>
      </c>
      <c r="D105" s="500">
        <v>0</v>
      </c>
      <c r="F105" s="492">
        <f t="shared" si="3"/>
        <v>0</v>
      </c>
      <c r="G105" s="492">
        <f t="shared" si="4"/>
        <v>0</v>
      </c>
      <c r="H105" s="492">
        <f>IF($S$6="Y",F105*0.05,0)</f>
        <v>0</v>
      </c>
    </row>
    <row r="106" spans="1:8" s="494" customFormat="1" ht="15" customHeight="1">
      <c r="A106" s="490" t="s">
        <v>515</v>
      </c>
      <c r="B106" s="498" t="s">
        <v>1144</v>
      </c>
      <c r="C106" s="508" t="str">
        <f t="shared" si="5"/>
        <v>07-13</v>
      </c>
      <c r="D106" s="500">
        <v>0</v>
      </c>
      <c r="F106" s="492">
        <f t="shared" si="3"/>
        <v>0</v>
      </c>
      <c r="G106" s="492">
        <f t="shared" si="4"/>
        <v>0</v>
      </c>
      <c r="H106" s="492">
        <f>IF($S$7="Y",F106*0.05,0)</f>
        <v>0</v>
      </c>
    </row>
    <row r="107" spans="1:8" s="494" customFormat="1" ht="15" customHeight="1">
      <c r="A107" s="490" t="s">
        <v>515</v>
      </c>
      <c r="B107" s="498" t="s">
        <v>1144</v>
      </c>
      <c r="C107" s="509" t="str">
        <f t="shared" si="5"/>
        <v>11-26</v>
      </c>
      <c r="D107" s="500">
        <v>0</v>
      </c>
      <c r="F107" s="492">
        <f t="shared" si="3"/>
        <v>0</v>
      </c>
      <c r="G107" s="492">
        <f t="shared" si="4"/>
        <v>0</v>
      </c>
      <c r="H107" s="492">
        <f>IF($S$8="Y",F107*0.05,0)</f>
        <v>0</v>
      </c>
    </row>
    <row r="108" spans="1:8" s="494" customFormat="1" ht="15" customHeight="1">
      <c r="A108" s="490" t="s">
        <v>515</v>
      </c>
      <c r="B108" s="498" t="s">
        <v>1144</v>
      </c>
      <c r="C108" s="512" t="str">
        <f t="shared" si="5"/>
        <v>18-01</v>
      </c>
      <c r="D108" s="500">
        <v>0</v>
      </c>
      <c r="F108" s="492">
        <f t="shared" si="3"/>
        <v>0</v>
      </c>
      <c r="G108" s="492">
        <f t="shared" si="4"/>
        <v>0</v>
      </c>
      <c r="H108" s="492">
        <f>IF($S$9="Y",F108*0.05,0)</f>
        <v>0</v>
      </c>
    </row>
    <row r="109" spans="1:8" s="494" customFormat="1" ht="15" customHeight="1">
      <c r="A109" s="490" t="s">
        <v>515</v>
      </c>
      <c r="B109" s="498" t="s">
        <v>1144</v>
      </c>
      <c r="C109" s="513" t="str">
        <f t="shared" si="5"/>
        <v>Color Code</v>
      </c>
      <c r="D109" s="500">
        <v>0</v>
      </c>
      <c r="F109" s="492">
        <f t="shared" si="3"/>
        <v>0</v>
      </c>
      <c r="G109" s="492">
        <f t="shared" si="4"/>
        <v>0</v>
      </c>
      <c r="H109" s="492">
        <f>IF($S$10="Y",F109*0.05,0)</f>
        <v>0</v>
      </c>
    </row>
    <row r="110" spans="1:8" s="494" customFormat="1" ht="15" customHeight="1">
      <c r="A110" s="490" t="s">
        <v>745</v>
      </c>
      <c r="B110" s="498" t="s">
        <v>1145</v>
      </c>
      <c r="C110" s="499" t="str">
        <f t="shared" si="5"/>
        <v>11-12</v>
      </c>
      <c r="D110" s="500">
        <v>0</v>
      </c>
      <c r="F110" s="492">
        <f t="shared" si="3"/>
        <v>0</v>
      </c>
      <c r="G110" s="492">
        <f t="shared" si="4"/>
        <v>0</v>
      </c>
      <c r="H110" s="492">
        <f>IF($S$2="Y",F110*0.05,0)</f>
        <v>0</v>
      </c>
    </row>
    <row r="111" spans="1:8" s="494" customFormat="1" ht="15" customHeight="1">
      <c r="A111" s="490" t="s">
        <v>745</v>
      </c>
      <c r="B111" s="498" t="s">
        <v>1145</v>
      </c>
      <c r="C111" s="504" t="str">
        <f t="shared" si="5"/>
        <v>14-01</v>
      </c>
      <c r="D111" s="500">
        <v>0</v>
      </c>
      <c r="F111" s="492">
        <f t="shared" si="3"/>
        <v>0</v>
      </c>
      <c r="G111" s="492">
        <f t="shared" si="4"/>
        <v>0</v>
      </c>
      <c r="H111" s="492">
        <f>IF($S$3="Y",F111*0.05,0)</f>
        <v>0</v>
      </c>
    </row>
    <row r="112" spans="1:8" s="494" customFormat="1" ht="15" customHeight="1">
      <c r="A112" s="490" t="s">
        <v>745</v>
      </c>
      <c r="B112" s="498" t="s">
        <v>1145</v>
      </c>
      <c r="C112" s="505" t="str">
        <f t="shared" si="5"/>
        <v>15-12</v>
      </c>
      <c r="D112" s="500">
        <v>0</v>
      </c>
      <c r="F112" s="492">
        <f t="shared" si="3"/>
        <v>0</v>
      </c>
      <c r="G112" s="492">
        <f t="shared" si="4"/>
        <v>0</v>
      </c>
      <c r="H112" s="492">
        <f>IF($S$4="Y",F112*0.05,0)</f>
        <v>0</v>
      </c>
    </row>
    <row r="113" spans="1:8" s="494" customFormat="1" ht="15" customHeight="1">
      <c r="A113" s="490" t="s">
        <v>745</v>
      </c>
      <c r="B113" s="498" t="s">
        <v>1145</v>
      </c>
      <c r="C113" s="506" t="str">
        <f t="shared" si="5"/>
        <v>16-16</v>
      </c>
      <c r="D113" s="500">
        <v>0</v>
      </c>
      <c r="F113" s="492">
        <f t="shared" si="3"/>
        <v>0</v>
      </c>
      <c r="G113" s="492">
        <f t="shared" si="4"/>
        <v>0</v>
      </c>
      <c r="H113" s="492">
        <f>IF($S$5="Y",F113*0.05,0)</f>
        <v>0</v>
      </c>
    </row>
    <row r="114" spans="1:8" s="494" customFormat="1" ht="15" customHeight="1">
      <c r="A114" s="490" t="s">
        <v>745</v>
      </c>
      <c r="B114" s="498" t="s">
        <v>1145</v>
      </c>
      <c r="C114" s="507" t="str">
        <f t="shared" si="5"/>
        <v>13-01</v>
      </c>
      <c r="D114" s="500">
        <v>0</v>
      </c>
      <c r="F114" s="492">
        <f t="shared" si="3"/>
        <v>0</v>
      </c>
      <c r="G114" s="492">
        <f t="shared" si="4"/>
        <v>0</v>
      </c>
      <c r="H114" s="492">
        <f>IF($S$6="Y",F114*0.05,0)</f>
        <v>0</v>
      </c>
    </row>
    <row r="115" spans="1:8" s="494" customFormat="1" ht="15" customHeight="1">
      <c r="A115" s="490" t="s">
        <v>745</v>
      </c>
      <c r="B115" s="498" t="s">
        <v>1145</v>
      </c>
      <c r="C115" s="508" t="str">
        <f t="shared" si="5"/>
        <v>07-13</v>
      </c>
      <c r="D115" s="500">
        <v>0</v>
      </c>
      <c r="F115" s="492">
        <f t="shared" si="3"/>
        <v>0</v>
      </c>
      <c r="G115" s="492">
        <f t="shared" si="4"/>
        <v>0</v>
      </c>
      <c r="H115" s="492">
        <f>IF($S$7="Y",F115*0.05,0)</f>
        <v>0</v>
      </c>
    </row>
    <row r="116" spans="1:8" s="494" customFormat="1" ht="15" customHeight="1">
      <c r="A116" s="490" t="s">
        <v>745</v>
      </c>
      <c r="B116" s="498" t="s">
        <v>1145</v>
      </c>
      <c r="C116" s="509" t="str">
        <f t="shared" si="5"/>
        <v>11-26</v>
      </c>
      <c r="D116" s="500">
        <v>0</v>
      </c>
      <c r="F116" s="492">
        <f t="shared" si="3"/>
        <v>0</v>
      </c>
      <c r="G116" s="492">
        <f t="shared" si="4"/>
        <v>0</v>
      </c>
      <c r="H116" s="492">
        <f>IF($S$8="Y",F116*0.05,0)</f>
        <v>0</v>
      </c>
    </row>
    <row r="117" spans="1:8" s="494" customFormat="1" ht="15" customHeight="1">
      <c r="A117" s="490" t="s">
        <v>745</v>
      </c>
      <c r="B117" s="498" t="s">
        <v>1145</v>
      </c>
      <c r="C117" s="512" t="str">
        <f t="shared" si="5"/>
        <v>18-01</v>
      </c>
      <c r="D117" s="500">
        <v>0</v>
      </c>
      <c r="F117" s="492">
        <f t="shared" si="3"/>
        <v>0</v>
      </c>
      <c r="G117" s="492">
        <f t="shared" si="4"/>
        <v>0</v>
      </c>
      <c r="H117" s="492">
        <f>IF($S$9="Y",F117*0.05,0)</f>
        <v>0</v>
      </c>
    </row>
    <row r="118" spans="1:8" s="494" customFormat="1" ht="15" customHeight="1">
      <c r="A118" s="490" t="s">
        <v>745</v>
      </c>
      <c r="B118" s="498" t="s">
        <v>1145</v>
      </c>
      <c r="C118" s="513" t="str">
        <f t="shared" si="5"/>
        <v>Color Code</v>
      </c>
      <c r="D118" s="500">
        <v>0</v>
      </c>
      <c r="F118" s="492">
        <f t="shared" si="3"/>
        <v>0</v>
      </c>
      <c r="G118" s="492">
        <f t="shared" si="4"/>
        <v>0</v>
      </c>
      <c r="H118" s="492">
        <f>IF($S$10="Y",F118*0.05,0)</f>
        <v>0</v>
      </c>
    </row>
    <row r="119" spans="1:8" s="494" customFormat="1" ht="15" customHeight="1">
      <c r="A119" s="490" t="s">
        <v>517</v>
      </c>
      <c r="B119" s="498" t="s">
        <v>1146</v>
      </c>
      <c r="C119" s="499" t="str">
        <f t="shared" si="5"/>
        <v>11-12</v>
      </c>
      <c r="D119" s="500">
        <v>0</v>
      </c>
      <c r="F119" s="492">
        <f t="shared" si="3"/>
        <v>0</v>
      </c>
      <c r="G119" s="492">
        <f t="shared" si="4"/>
        <v>0</v>
      </c>
      <c r="H119" s="492">
        <f>IF($S$2="Y",F119*0.05,0)</f>
        <v>0</v>
      </c>
    </row>
    <row r="120" spans="1:8" s="494" customFormat="1" ht="15" customHeight="1">
      <c r="A120" s="490" t="s">
        <v>517</v>
      </c>
      <c r="B120" s="498" t="s">
        <v>1146</v>
      </c>
      <c r="C120" s="504" t="str">
        <f t="shared" si="5"/>
        <v>14-01</v>
      </c>
      <c r="D120" s="500">
        <v>0</v>
      </c>
      <c r="F120" s="492">
        <f t="shared" si="3"/>
        <v>0</v>
      </c>
      <c r="G120" s="492">
        <f t="shared" si="4"/>
        <v>0</v>
      </c>
      <c r="H120" s="492">
        <f>IF($S$3="Y",F120*0.05,0)</f>
        <v>0</v>
      </c>
    </row>
    <row r="121" spans="1:8" s="494" customFormat="1" ht="15" customHeight="1">
      <c r="A121" s="490" t="s">
        <v>517</v>
      </c>
      <c r="B121" s="498" t="s">
        <v>1146</v>
      </c>
      <c r="C121" s="505" t="str">
        <f t="shared" si="5"/>
        <v>15-12</v>
      </c>
      <c r="D121" s="500">
        <v>0</v>
      </c>
      <c r="F121" s="492">
        <f t="shared" si="3"/>
        <v>0</v>
      </c>
      <c r="G121" s="492">
        <f t="shared" si="4"/>
        <v>0</v>
      </c>
      <c r="H121" s="492">
        <f>IF($S$4="Y",F121*0.05,0)</f>
        <v>0</v>
      </c>
    </row>
    <row r="122" spans="1:8" s="494" customFormat="1" ht="15" customHeight="1">
      <c r="A122" s="490" t="s">
        <v>517</v>
      </c>
      <c r="B122" s="498" t="s">
        <v>1146</v>
      </c>
      <c r="C122" s="506" t="str">
        <f t="shared" si="5"/>
        <v>16-16</v>
      </c>
      <c r="D122" s="500">
        <v>0</v>
      </c>
      <c r="F122" s="492">
        <f t="shared" si="3"/>
        <v>0</v>
      </c>
      <c r="G122" s="492">
        <f t="shared" si="4"/>
        <v>0</v>
      </c>
      <c r="H122" s="492">
        <f>IF($S$5="Y",F122*0.05,0)</f>
        <v>0</v>
      </c>
    </row>
    <row r="123" spans="1:8" s="494" customFormat="1" ht="15" customHeight="1">
      <c r="A123" s="490" t="s">
        <v>517</v>
      </c>
      <c r="B123" s="498" t="s">
        <v>1146</v>
      </c>
      <c r="C123" s="507" t="str">
        <f t="shared" si="5"/>
        <v>13-01</v>
      </c>
      <c r="D123" s="500">
        <v>0</v>
      </c>
      <c r="F123" s="492">
        <f t="shared" si="3"/>
        <v>0</v>
      </c>
      <c r="G123" s="492">
        <f t="shared" si="4"/>
        <v>0</v>
      </c>
      <c r="H123" s="492">
        <f>IF($S$6="Y",F123*0.05,0)</f>
        <v>0</v>
      </c>
    </row>
    <row r="124" spans="1:8" s="494" customFormat="1" ht="15" customHeight="1">
      <c r="A124" s="490" t="s">
        <v>517</v>
      </c>
      <c r="B124" s="498" t="s">
        <v>1146</v>
      </c>
      <c r="C124" s="508" t="str">
        <f t="shared" si="5"/>
        <v>07-13</v>
      </c>
      <c r="D124" s="500">
        <v>0</v>
      </c>
      <c r="F124" s="492">
        <f t="shared" si="3"/>
        <v>0</v>
      </c>
      <c r="G124" s="492">
        <f t="shared" si="4"/>
        <v>0</v>
      </c>
      <c r="H124" s="492">
        <f>IF($S$7="Y",F124*0.05,0)</f>
        <v>0</v>
      </c>
    </row>
    <row r="125" spans="1:8" s="494" customFormat="1" ht="15" customHeight="1">
      <c r="A125" s="490" t="s">
        <v>517</v>
      </c>
      <c r="B125" s="498" t="s">
        <v>1146</v>
      </c>
      <c r="C125" s="509" t="str">
        <f t="shared" si="5"/>
        <v>11-26</v>
      </c>
      <c r="D125" s="500">
        <v>0</v>
      </c>
      <c r="F125" s="492">
        <f t="shared" si="3"/>
        <v>0</v>
      </c>
      <c r="G125" s="492">
        <f t="shared" si="4"/>
        <v>0</v>
      </c>
      <c r="H125" s="492">
        <f>IF($S$8="Y",F125*0.05,0)</f>
        <v>0</v>
      </c>
    </row>
    <row r="126" spans="1:8" s="494" customFormat="1" ht="15" customHeight="1">
      <c r="A126" s="490" t="s">
        <v>517</v>
      </c>
      <c r="B126" s="498" t="s">
        <v>1146</v>
      </c>
      <c r="C126" s="512" t="str">
        <f t="shared" si="5"/>
        <v>18-01</v>
      </c>
      <c r="D126" s="500">
        <v>0</v>
      </c>
      <c r="F126" s="492">
        <f t="shared" si="3"/>
        <v>0</v>
      </c>
      <c r="G126" s="492">
        <f t="shared" si="4"/>
        <v>0</v>
      </c>
      <c r="H126" s="492">
        <f>IF($S$9="Y",F126*0.05,0)</f>
        <v>0</v>
      </c>
    </row>
    <row r="127" spans="1:8" s="494" customFormat="1" ht="15" customHeight="1">
      <c r="A127" s="490" t="s">
        <v>517</v>
      </c>
      <c r="B127" s="498" t="s">
        <v>1146</v>
      </c>
      <c r="C127" s="513" t="str">
        <f t="shared" si="5"/>
        <v>Color Code</v>
      </c>
      <c r="D127" s="500">
        <v>0</v>
      </c>
      <c r="F127" s="492">
        <f t="shared" si="3"/>
        <v>0</v>
      </c>
      <c r="G127" s="492">
        <f t="shared" si="4"/>
        <v>0</v>
      </c>
      <c r="H127" s="492">
        <f>IF($S$10="Y",F127*0.05,0)</f>
        <v>0</v>
      </c>
    </row>
    <row r="128" spans="1:8" s="494" customFormat="1" ht="15" customHeight="1">
      <c r="A128" s="490" t="s">
        <v>823</v>
      </c>
      <c r="B128" s="498" t="s">
        <v>1147</v>
      </c>
      <c r="C128" s="499" t="str">
        <f t="shared" si="5"/>
        <v>11-12</v>
      </c>
      <c r="D128" s="500">
        <v>0</v>
      </c>
      <c r="F128" s="492">
        <f t="shared" si="3"/>
        <v>0</v>
      </c>
      <c r="G128" s="492">
        <f t="shared" si="4"/>
        <v>0</v>
      </c>
      <c r="H128" s="492">
        <f>IF($S$2="Y",F128*0.05,0)</f>
        <v>0</v>
      </c>
    </row>
    <row r="129" spans="1:8" s="494" customFormat="1" ht="15" customHeight="1">
      <c r="A129" s="490" t="s">
        <v>823</v>
      </c>
      <c r="B129" s="498" t="s">
        <v>1147</v>
      </c>
      <c r="C129" s="504" t="str">
        <f t="shared" si="5"/>
        <v>14-01</v>
      </c>
      <c r="D129" s="500">
        <v>0</v>
      </c>
      <c r="F129" s="492">
        <f t="shared" si="3"/>
        <v>0</v>
      </c>
      <c r="G129" s="492">
        <f t="shared" si="4"/>
        <v>0</v>
      </c>
      <c r="H129" s="492">
        <f>IF($S$3="Y",F129*0.05,0)</f>
        <v>0</v>
      </c>
    </row>
    <row r="130" spans="1:8" s="494" customFormat="1" ht="15" customHeight="1">
      <c r="A130" s="490" t="s">
        <v>823</v>
      </c>
      <c r="B130" s="498" t="s">
        <v>1147</v>
      </c>
      <c r="C130" s="505" t="str">
        <f t="shared" si="5"/>
        <v>15-12</v>
      </c>
      <c r="D130" s="500">
        <v>0</v>
      </c>
      <c r="F130" s="492">
        <f t="shared" ref="F130:F193" si="6">D130*E130</f>
        <v>0</v>
      </c>
      <c r="G130" s="492">
        <f t="shared" ref="G130:G193" si="7">IF($S$11="Y",F130*0.05,0)</f>
        <v>0</v>
      </c>
      <c r="H130" s="492">
        <f>IF($S$4="Y",F130*0.05,0)</f>
        <v>0</v>
      </c>
    </row>
    <row r="131" spans="1:8" s="494" customFormat="1" ht="15" customHeight="1">
      <c r="A131" s="490" t="s">
        <v>823</v>
      </c>
      <c r="B131" s="498" t="s">
        <v>1147</v>
      </c>
      <c r="C131" s="506" t="str">
        <f t="shared" si="5"/>
        <v>16-16</v>
      </c>
      <c r="D131" s="500">
        <v>0</v>
      </c>
      <c r="F131" s="492">
        <f t="shared" si="6"/>
        <v>0</v>
      </c>
      <c r="G131" s="492">
        <f t="shared" si="7"/>
        <v>0</v>
      </c>
      <c r="H131" s="492">
        <f>IF($S$5="Y",F131*0.05,0)</f>
        <v>0</v>
      </c>
    </row>
    <row r="132" spans="1:8" s="494" customFormat="1" ht="15" customHeight="1">
      <c r="A132" s="490" t="s">
        <v>823</v>
      </c>
      <c r="B132" s="498" t="s">
        <v>1147</v>
      </c>
      <c r="C132" s="507" t="str">
        <f t="shared" si="5"/>
        <v>13-01</v>
      </c>
      <c r="D132" s="500">
        <v>0</v>
      </c>
      <c r="F132" s="492">
        <f t="shared" si="6"/>
        <v>0</v>
      </c>
      <c r="G132" s="492">
        <f t="shared" si="7"/>
        <v>0</v>
      </c>
      <c r="H132" s="492">
        <f>IF($S$6="Y",F132*0.05,0)</f>
        <v>0</v>
      </c>
    </row>
    <row r="133" spans="1:8" s="494" customFormat="1" ht="15" customHeight="1">
      <c r="A133" s="490" t="s">
        <v>823</v>
      </c>
      <c r="B133" s="498" t="s">
        <v>1147</v>
      </c>
      <c r="C133" s="508" t="str">
        <f t="shared" si="5"/>
        <v>07-13</v>
      </c>
      <c r="D133" s="500">
        <v>0</v>
      </c>
      <c r="F133" s="492">
        <f t="shared" si="6"/>
        <v>0</v>
      </c>
      <c r="G133" s="492">
        <f t="shared" si="7"/>
        <v>0</v>
      </c>
      <c r="H133" s="492">
        <f>IF($S$7="Y",F133*0.05,0)</f>
        <v>0</v>
      </c>
    </row>
    <row r="134" spans="1:8" s="494" customFormat="1" ht="15" customHeight="1">
      <c r="A134" s="490" t="s">
        <v>823</v>
      </c>
      <c r="B134" s="498" t="s">
        <v>1147</v>
      </c>
      <c r="C134" s="509" t="str">
        <f t="shared" si="5"/>
        <v>11-26</v>
      </c>
      <c r="D134" s="500">
        <v>0</v>
      </c>
      <c r="F134" s="492">
        <f t="shared" si="6"/>
        <v>0</v>
      </c>
      <c r="G134" s="492">
        <f t="shared" si="7"/>
        <v>0</v>
      </c>
      <c r="H134" s="492">
        <f>IF($S$8="Y",F134*0.05,0)</f>
        <v>0</v>
      </c>
    </row>
    <row r="135" spans="1:8" s="494" customFormat="1" ht="15" customHeight="1">
      <c r="A135" s="490" t="s">
        <v>823</v>
      </c>
      <c r="B135" s="498" t="s">
        <v>1147</v>
      </c>
      <c r="C135" s="512" t="str">
        <f t="shared" si="5"/>
        <v>18-01</v>
      </c>
      <c r="D135" s="500">
        <v>0</v>
      </c>
      <c r="F135" s="492">
        <f t="shared" si="6"/>
        <v>0</v>
      </c>
      <c r="G135" s="492">
        <f t="shared" si="7"/>
        <v>0</v>
      </c>
      <c r="H135" s="492">
        <f>IF($S$9="Y",F135*0.05,0)</f>
        <v>0</v>
      </c>
    </row>
    <row r="136" spans="1:8" s="494" customFormat="1" ht="15" customHeight="1">
      <c r="A136" s="490" t="s">
        <v>823</v>
      </c>
      <c r="B136" s="498" t="s">
        <v>1147</v>
      </c>
      <c r="C136" s="513" t="str">
        <f t="shared" si="5"/>
        <v>Color Code</v>
      </c>
      <c r="D136" s="500">
        <v>0</v>
      </c>
      <c r="F136" s="492">
        <f t="shared" si="6"/>
        <v>0</v>
      </c>
      <c r="G136" s="492">
        <f t="shared" si="7"/>
        <v>0</v>
      </c>
      <c r="H136" s="492">
        <f>IF($S$10="Y",F136*0.05,0)</f>
        <v>0</v>
      </c>
    </row>
    <row r="137" spans="1:8" s="494" customFormat="1" ht="15" customHeight="1">
      <c r="A137" s="490" t="s">
        <v>861</v>
      </c>
      <c r="B137" s="498" t="s">
        <v>1148</v>
      </c>
      <c r="C137" s="499" t="str">
        <f t="shared" si="5"/>
        <v>11-12</v>
      </c>
      <c r="D137" s="500">
        <v>0</v>
      </c>
      <c r="F137" s="492">
        <f t="shared" si="6"/>
        <v>0</v>
      </c>
      <c r="G137" s="492">
        <f t="shared" si="7"/>
        <v>0</v>
      </c>
      <c r="H137" s="492">
        <f>IF($S$2="Y",F137*0.05,0)</f>
        <v>0</v>
      </c>
    </row>
    <row r="138" spans="1:8" s="494" customFormat="1" ht="15" customHeight="1">
      <c r="A138" s="490" t="s">
        <v>861</v>
      </c>
      <c r="B138" s="498" t="s">
        <v>1148</v>
      </c>
      <c r="C138" s="504" t="str">
        <f t="shared" si="5"/>
        <v>14-01</v>
      </c>
      <c r="D138" s="500">
        <v>0</v>
      </c>
      <c r="F138" s="492">
        <f t="shared" si="6"/>
        <v>0</v>
      </c>
      <c r="G138" s="492">
        <f t="shared" si="7"/>
        <v>0</v>
      </c>
      <c r="H138" s="492">
        <f>IF($S$3="Y",F138*0.05,0)</f>
        <v>0</v>
      </c>
    </row>
    <row r="139" spans="1:8" s="494" customFormat="1" ht="15" customHeight="1">
      <c r="A139" s="490" t="s">
        <v>861</v>
      </c>
      <c r="B139" s="498" t="s">
        <v>1148</v>
      </c>
      <c r="C139" s="505" t="str">
        <f t="shared" ref="C139:C202" si="8">C130</f>
        <v>15-12</v>
      </c>
      <c r="D139" s="500">
        <v>0</v>
      </c>
      <c r="F139" s="492">
        <f t="shared" si="6"/>
        <v>0</v>
      </c>
      <c r="G139" s="492">
        <f t="shared" si="7"/>
        <v>0</v>
      </c>
      <c r="H139" s="492">
        <f>IF($S$4="Y",F139*0.05,0)</f>
        <v>0</v>
      </c>
    </row>
    <row r="140" spans="1:8" s="494" customFormat="1" ht="15" customHeight="1">
      <c r="A140" s="490" t="s">
        <v>861</v>
      </c>
      <c r="B140" s="498" t="s">
        <v>1148</v>
      </c>
      <c r="C140" s="506" t="str">
        <f t="shared" si="8"/>
        <v>16-16</v>
      </c>
      <c r="D140" s="500">
        <v>0</v>
      </c>
      <c r="F140" s="492">
        <f t="shared" si="6"/>
        <v>0</v>
      </c>
      <c r="G140" s="492">
        <f t="shared" si="7"/>
        <v>0</v>
      </c>
      <c r="H140" s="492">
        <f>IF($S$5="Y",F140*0.05,0)</f>
        <v>0</v>
      </c>
    </row>
    <row r="141" spans="1:8" s="494" customFormat="1" ht="15" customHeight="1">
      <c r="A141" s="490" t="s">
        <v>861</v>
      </c>
      <c r="B141" s="498" t="s">
        <v>1148</v>
      </c>
      <c r="C141" s="507" t="str">
        <f t="shared" si="8"/>
        <v>13-01</v>
      </c>
      <c r="D141" s="500">
        <v>0</v>
      </c>
      <c r="F141" s="492">
        <f t="shared" si="6"/>
        <v>0</v>
      </c>
      <c r="G141" s="492">
        <f t="shared" si="7"/>
        <v>0</v>
      </c>
      <c r="H141" s="492">
        <f>IF($S$6="Y",F141*0.05,0)</f>
        <v>0</v>
      </c>
    </row>
    <row r="142" spans="1:8" s="494" customFormat="1" ht="15" customHeight="1">
      <c r="A142" s="490" t="s">
        <v>861</v>
      </c>
      <c r="B142" s="498" t="s">
        <v>1148</v>
      </c>
      <c r="C142" s="508" t="str">
        <f t="shared" si="8"/>
        <v>07-13</v>
      </c>
      <c r="D142" s="500">
        <v>0</v>
      </c>
      <c r="F142" s="492">
        <f t="shared" si="6"/>
        <v>0</v>
      </c>
      <c r="G142" s="492">
        <f t="shared" si="7"/>
        <v>0</v>
      </c>
      <c r="H142" s="492">
        <f>IF($S$7="Y",F142*0.05,0)</f>
        <v>0</v>
      </c>
    </row>
    <row r="143" spans="1:8" s="494" customFormat="1" ht="15" customHeight="1">
      <c r="A143" s="490" t="s">
        <v>861</v>
      </c>
      <c r="B143" s="498" t="s">
        <v>1148</v>
      </c>
      <c r="C143" s="509" t="str">
        <f t="shared" si="8"/>
        <v>11-26</v>
      </c>
      <c r="D143" s="500">
        <v>0</v>
      </c>
      <c r="F143" s="492">
        <f t="shared" si="6"/>
        <v>0</v>
      </c>
      <c r="G143" s="492">
        <f t="shared" si="7"/>
        <v>0</v>
      </c>
      <c r="H143" s="492">
        <f>IF($S$8="Y",F143*0.05,0)</f>
        <v>0</v>
      </c>
    </row>
    <row r="144" spans="1:8" s="494" customFormat="1" ht="15" customHeight="1">
      <c r="A144" s="490" t="s">
        <v>861</v>
      </c>
      <c r="B144" s="498" t="s">
        <v>1148</v>
      </c>
      <c r="C144" s="512" t="str">
        <f t="shared" si="8"/>
        <v>18-01</v>
      </c>
      <c r="D144" s="500">
        <v>0</v>
      </c>
      <c r="F144" s="492">
        <f t="shared" si="6"/>
        <v>0</v>
      </c>
      <c r="G144" s="492">
        <f t="shared" si="7"/>
        <v>0</v>
      </c>
      <c r="H144" s="492">
        <f>IF($S$9="Y",F144*0.05,0)</f>
        <v>0</v>
      </c>
    </row>
    <row r="145" spans="1:8" s="494" customFormat="1" ht="15" customHeight="1">
      <c r="A145" s="490" t="s">
        <v>861</v>
      </c>
      <c r="B145" s="498" t="s">
        <v>1148</v>
      </c>
      <c r="C145" s="513" t="str">
        <f t="shared" si="8"/>
        <v>Color Code</v>
      </c>
      <c r="D145" s="500">
        <v>0</v>
      </c>
      <c r="F145" s="492">
        <f t="shared" si="6"/>
        <v>0</v>
      </c>
      <c r="G145" s="492">
        <f t="shared" si="7"/>
        <v>0</v>
      </c>
      <c r="H145" s="492">
        <f>IF($S$10="Y",F145*0.05,0)</f>
        <v>0</v>
      </c>
    </row>
    <row r="146" spans="1:8" s="494" customFormat="1" ht="15" customHeight="1">
      <c r="A146" s="490" t="s">
        <v>863</v>
      </c>
      <c r="B146" s="498" t="s">
        <v>1149</v>
      </c>
      <c r="C146" s="499" t="str">
        <f t="shared" si="8"/>
        <v>11-12</v>
      </c>
      <c r="D146" s="500">
        <v>0</v>
      </c>
      <c r="F146" s="492">
        <f t="shared" si="6"/>
        <v>0</v>
      </c>
      <c r="G146" s="492">
        <f t="shared" si="7"/>
        <v>0</v>
      </c>
      <c r="H146" s="492">
        <f>IF($S$2="Y",F146*0.05,0)</f>
        <v>0</v>
      </c>
    </row>
    <row r="147" spans="1:8" s="494" customFormat="1" ht="15" customHeight="1">
      <c r="A147" s="490" t="s">
        <v>863</v>
      </c>
      <c r="B147" s="498" t="s">
        <v>1149</v>
      </c>
      <c r="C147" s="504" t="str">
        <f t="shared" si="8"/>
        <v>14-01</v>
      </c>
      <c r="D147" s="500">
        <v>0</v>
      </c>
      <c r="F147" s="492">
        <f t="shared" si="6"/>
        <v>0</v>
      </c>
      <c r="G147" s="492">
        <f t="shared" si="7"/>
        <v>0</v>
      </c>
      <c r="H147" s="492">
        <f>IF($S$3="Y",F147*0.05,0)</f>
        <v>0</v>
      </c>
    </row>
    <row r="148" spans="1:8" s="494" customFormat="1" ht="15" customHeight="1">
      <c r="A148" s="490" t="s">
        <v>863</v>
      </c>
      <c r="B148" s="498" t="s">
        <v>1149</v>
      </c>
      <c r="C148" s="505" t="str">
        <f t="shared" si="8"/>
        <v>15-12</v>
      </c>
      <c r="D148" s="500">
        <v>0</v>
      </c>
      <c r="F148" s="492">
        <f t="shared" si="6"/>
        <v>0</v>
      </c>
      <c r="G148" s="492">
        <f t="shared" si="7"/>
        <v>0</v>
      </c>
      <c r="H148" s="492">
        <f>IF($S$4="Y",F148*0.05,0)</f>
        <v>0</v>
      </c>
    </row>
    <row r="149" spans="1:8" s="494" customFormat="1" ht="15" customHeight="1">
      <c r="A149" s="490" t="s">
        <v>863</v>
      </c>
      <c r="B149" s="498" t="s">
        <v>1149</v>
      </c>
      <c r="C149" s="506" t="str">
        <f t="shared" si="8"/>
        <v>16-16</v>
      </c>
      <c r="D149" s="500">
        <v>0</v>
      </c>
      <c r="F149" s="492">
        <f t="shared" si="6"/>
        <v>0</v>
      </c>
      <c r="G149" s="492">
        <f t="shared" si="7"/>
        <v>0</v>
      </c>
      <c r="H149" s="492">
        <f>IF($S$5="Y",F149*0.05,0)</f>
        <v>0</v>
      </c>
    </row>
    <row r="150" spans="1:8" s="494" customFormat="1" ht="15" customHeight="1">
      <c r="A150" s="490" t="s">
        <v>863</v>
      </c>
      <c r="B150" s="498" t="s">
        <v>1149</v>
      </c>
      <c r="C150" s="507" t="str">
        <f t="shared" si="8"/>
        <v>13-01</v>
      </c>
      <c r="D150" s="500">
        <v>0</v>
      </c>
      <c r="F150" s="492">
        <f t="shared" si="6"/>
        <v>0</v>
      </c>
      <c r="G150" s="492">
        <f t="shared" si="7"/>
        <v>0</v>
      </c>
      <c r="H150" s="492">
        <f>IF($S$6="Y",F150*0.05,0)</f>
        <v>0</v>
      </c>
    </row>
    <row r="151" spans="1:8" s="494" customFormat="1" ht="15" customHeight="1">
      <c r="A151" s="490" t="s">
        <v>863</v>
      </c>
      <c r="B151" s="498" t="s">
        <v>1149</v>
      </c>
      <c r="C151" s="508" t="str">
        <f t="shared" si="8"/>
        <v>07-13</v>
      </c>
      <c r="D151" s="500">
        <v>0</v>
      </c>
      <c r="F151" s="492">
        <f t="shared" si="6"/>
        <v>0</v>
      </c>
      <c r="G151" s="492">
        <f t="shared" si="7"/>
        <v>0</v>
      </c>
      <c r="H151" s="492">
        <f>IF($S$7="Y",F151*0.05,0)</f>
        <v>0</v>
      </c>
    </row>
    <row r="152" spans="1:8" s="494" customFormat="1" ht="15" customHeight="1">
      <c r="A152" s="490" t="s">
        <v>863</v>
      </c>
      <c r="B152" s="498" t="s">
        <v>1149</v>
      </c>
      <c r="C152" s="509" t="str">
        <f t="shared" si="8"/>
        <v>11-26</v>
      </c>
      <c r="D152" s="500">
        <v>0</v>
      </c>
      <c r="F152" s="492">
        <f t="shared" si="6"/>
        <v>0</v>
      </c>
      <c r="G152" s="492">
        <f t="shared" si="7"/>
        <v>0</v>
      </c>
      <c r="H152" s="492">
        <f>IF($S$8="Y",F152*0.05,0)</f>
        <v>0</v>
      </c>
    </row>
    <row r="153" spans="1:8" s="494" customFormat="1" ht="15" customHeight="1">
      <c r="A153" s="490" t="s">
        <v>863</v>
      </c>
      <c r="B153" s="498" t="s">
        <v>1149</v>
      </c>
      <c r="C153" s="512" t="str">
        <f t="shared" si="8"/>
        <v>18-01</v>
      </c>
      <c r="D153" s="500">
        <v>0</v>
      </c>
      <c r="F153" s="492">
        <f t="shared" si="6"/>
        <v>0</v>
      </c>
      <c r="G153" s="492">
        <f t="shared" si="7"/>
        <v>0</v>
      </c>
      <c r="H153" s="492">
        <f>IF($S$9="Y",F153*0.05,0)</f>
        <v>0</v>
      </c>
    </row>
    <row r="154" spans="1:8" s="494" customFormat="1" ht="15" customHeight="1">
      <c r="A154" s="490" t="s">
        <v>863</v>
      </c>
      <c r="B154" s="498" t="s">
        <v>1149</v>
      </c>
      <c r="C154" s="513" t="str">
        <f t="shared" si="8"/>
        <v>Color Code</v>
      </c>
      <c r="D154" s="500">
        <v>0</v>
      </c>
      <c r="F154" s="492">
        <f t="shared" si="6"/>
        <v>0</v>
      </c>
      <c r="G154" s="492">
        <f t="shared" si="7"/>
        <v>0</v>
      </c>
      <c r="H154" s="492">
        <f>IF($S$10="Y",F154*0.05,0)</f>
        <v>0</v>
      </c>
    </row>
    <row r="155" spans="1:8" s="494" customFormat="1" ht="15" customHeight="1">
      <c r="A155" s="490" t="s">
        <v>757</v>
      </c>
      <c r="B155" s="498" t="s">
        <v>1150</v>
      </c>
      <c r="C155" s="499" t="str">
        <f t="shared" si="8"/>
        <v>11-12</v>
      </c>
      <c r="D155" s="500">
        <v>0</v>
      </c>
      <c r="F155" s="492">
        <f t="shared" si="6"/>
        <v>0</v>
      </c>
      <c r="G155" s="492">
        <f t="shared" si="7"/>
        <v>0</v>
      </c>
      <c r="H155" s="492">
        <f>IF($S$2="Y",F155*0.05,0)</f>
        <v>0</v>
      </c>
    </row>
    <row r="156" spans="1:8" s="494" customFormat="1" ht="15" customHeight="1">
      <c r="A156" s="490" t="s">
        <v>757</v>
      </c>
      <c r="B156" s="498" t="s">
        <v>1150</v>
      </c>
      <c r="C156" s="504" t="str">
        <f t="shared" si="8"/>
        <v>14-01</v>
      </c>
      <c r="D156" s="500">
        <v>0</v>
      </c>
      <c r="F156" s="492">
        <f t="shared" si="6"/>
        <v>0</v>
      </c>
      <c r="G156" s="492">
        <f t="shared" si="7"/>
        <v>0</v>
      </c>
      <c r="H156" s="492">
        <f>IF($S$3="Y",F156*0.05,0)</f>
        <v>0</v>
      </c>
    </row>
    <row r="157" spans="1:8" s="494" customFormat="1" ht="15" customHeight="1">
      <c r="A157" s="490" t="s">
        <v>757</v>
      </c>
      <c r="B157" s="498" t="s">
        <v>1150</v>
      </c>
      <c r="C157" s="505" t="str">
        <f t="shared" si="8"/>
        <v>15-12</v>
      </c>
      <c r="D157" s="500">
        <v>0</v>
      </c>
      <c r="F157" s="492">
        <f t="shared" si="6"/>
        <v>0</v>
      </c>
      <c r="G157" s="492">
        <f t="shared" si="7"/>
        <v>0</v>
      </c>
      <c r="H157" s="492">
        <f>IF($S$4="Y",F157*0.05,0)</f>
        <v>0</v>
      </c>
    </row>
    <row r="158" spans="1:8" s="494" customFormat="1" ht="15" customHeight="1">
      <c r="A158" s="490" t="s">
        <v>757</v>
      </c>
      <c r="B158" s="498" t="s">
        <v>1150</v>
      </c>
      <c r="C158" s="506" t="str">
        <f t="shared" si="8"/>
        <v>16-16</v>
      </c>
      <c r="D158" s="500">
        <v>0</v>
      </c>
      <c r="F158" s="492">
        <f t="shared" si="6"/>
        <v>0</v>
      </c>
      <c r="G158" s="492">
        <f t="shared" si="7"/>
        <v>0</v>
      </c>
      <c r="H158" s="492">
        <f>IF($S$5="Y",F158*0.05,0)</f>
        <v>0</v>
      </c>
    </row>
    <row r="159" spans="1:8" s="494" customFormat="1" ht="15" customHeight="1">
      <c r="A159" s="490" t="s">
        <v>757</v>
      </c>
      <c r="B159" s="498" t="s">
        <v>1150</v>
      </c>
      <c r="C159" s="507" t="str">
        <f t="shared" si="8"/>
        <v>13-01</v>
      </c>
      <c r="D159" s="500">
        <v>0</v>
      </c>
      <c r="F159" s="492">
        <f t="shared" si="6"/>
        <v>0</v>
      </c>
      <c r="G159" s="492">
        <f t="shared" si="7"/>
        <v>0</v>
      </c>
      <c r="H159" s="492">
        <f>IF($S$6="Y",F159*0.05,0)</f>
        <v>0</v>
      </c>
    </row>
    <row r="160" spans="1:8" s="494" customFormat="1" ht="15" customHeight="1">
      <c r="A160" s="490" t="s">
        <v>757</v>
      </c>
      <c r="B160" s="498" t="s">
        <v>1150</v>
      </c>
      <c r="C160" s="508" t="str">
        <f t="shared" si="8"/>
        <v>07-13</v>
      </c>
      <c r="D160" s="500">
        <v>0</v>
      </c>
      <c r="F160" s="492">
        <f t="shared" si="6"/>
        <v>0</v>
      </c>
      <c r="G160" s="492">
        <f t="shared" si="7"/>
        <v>0</v>
      </c>
      <c r="H160" s="492">
        <f>IF($S$7="Y",F160*0.05,0)</f>
        <v>0</v>
      </c>
    </row>
    <row r="161" spans="1:8" s="494" customFormat="1" ht="15" customHeight="1">
      <c r="A161" s="490" t="s">
        <v>757</v>
      </c>
      <c r="B161" s="498" t="s">
        <v>1150</v>
      </c>
      <c r="C161" s="509" t="str">
        <f t="shared" si="8"/>
        <v>11-26</v>
      </c>
      <c r="D161" s="500">
        <v>0</v>
      </c>
      <c r="F161" s="492">
        <f t="shared" si="6"/>
        <v>0</v>
      </c>
      <c r="G161" s="492">
        <f t="shared" si="7"/>
        <v>0</v>
      </c>
      <c r="H161" s="492">
        <f>IF($S$8="Y",F161*0.05,0)</f>
        <v>0</v>
      </c>
    </row>
    <row r="162" spans="1:8" s="494" customFormat="1" ht="15" customHeight="1">
      <c r="A162" s="490" t="s">
        <v>757</v>
      </c>
      <c r="B162" s="498" t="s">
        <v>1150</v>
      </c>
      <c r="C162" s="512" t="str">
        <f t="shared" si="8"/>
        <v>18-01</v>
      </c>
      <c r="D162" s="500">
        <v>0</v>
      </c>
      <c r="F162" s="492">
        <f t="shared" si="6"/>
        <v>0</v>
      </c>
      <c r="G162" s="492">
        <f t="shared" si="7"/>
        <v>0</v>
      </c>
      <c r="H162" s="492">
        <f>IF($S$9="Y",F162*0.05,0)</f>
        <v>0</v>
      </c>
    </row>
    <row r="163" spans="1:8" s="494" customFormat="1" ht="15" customHeight="1">
      <c r="A163" s="490" t="s">
        <v>757</v>
      </c>
      <c r="B163" s="498" t="s">
        <v>1150</v>
      </c>
      <c r="C163" s="513" t="str">
        <f t="shared" si="8"/>
        <v>Color Code</v>
      </c>
      <c r="D163" s="500">
        <v>0</v>
      </c>
      <c r="F163" s="492">
        <f t="shared" si="6"/>
        <v>0</v>
      </c>
      <c r="G163" s="492">
        <f t="shared" si="7"/>
        <v>0</v>
      </c>
      <c r="H163" s="492">
        <f>IF($S$10="Y",F163*0.05,0)</f>
        <v>0</v>
      </c>
    </row>
    <row r="164" spans="1:8" s="494" customFormat="1" ht="15" customHeight="1">
      <c r="A164" s="490" t="s">
        <v>759</v>
      </c>
      <c r="B164" s="498" t="s">
        <v>1151</v>
      </c>
      <c r="C164" s="499" t="str">
        <f t="shared" si="8"/>
        <v>11-12</v>
      </c>
      <c r="D164" s="500">
        <v>0</v>
      </c>
      <c r="F164" s="492">
        <f t="shared" si="6"/>
        <v>0</v>
      </c>
      <c r="G164" s="492">
        <f t="shared" si="7"/>
        <v>0</v>
      </c>
      <c r="H164" s="492">
        <f>IF($S$2="Y",F164*0.05,0)</f>
        <v>0</v>
      </c>
    </row>
    <row r="165" spans="1:8" s="494" customFormat="1" ht="15" customHeight="1">
      <c r="A165" s="490" t="s">
        <v>759</v>
      </c>
      <c r="B165" s="498" t="s">
        <v>1151</v>
      </c>
      <c r="C165" s="504" t="str">
        <f t="shared" si="8"/>
        <v>14-01</v>
      </c>
      <c r="D165" s="500">
        <v>0</v>
      </c>
      <c r="F165" s="492">
        <f t="shared" si="6"/>
        <v>0</v>
      </c>
      <c r="G165" s="492">
        <f t="shared" si="7"/>
        <v>0</v>
      </c>
      <c r="H165" s="492">
        <f>IF($S$3="Y",F165*0.05,0)</f>
        <v>0</v>
      </c>
    </row>
    <row r="166" spans="1:8" s="494" customFormat="1" ht="15" customHeight="1">
      <c r="A166" s="490" t="s">
        <v>759</v>
      </c>
      <c r="B166" s="498" t="s">
        <v>1151</v>
      </c>
      <c r="C166" s="505" t="str">
        <f t="shared" si="8"/>
        <v>15-12</v>
      </c>
      <c r="D166" s="500">
        <v>0</v>
      </c>
      <c r="F166" s="492">
        <f t="shared" si="6"/>
        <v>0</v>
      </c>
      <c r="G166" s="492">
        <f t="shared" si="7"/>
        <v>0</v>
      </c>
      <c r="H166" s="492">
        <f>IF($S$4="Y",F166*0.05,0)</f>
        <v>0</v>
      </c>
    </row>
    <row r="167" spans="1:8" s="494" customFormat="1" ht="15" customHeight="1">
      <c r="A167" s="490" t="s">
        <v>759</v>
      </c>
      <c r="B167" s="498" t="s">
        <v>1151</v>
      </c>
      <c r="C167" s="506" t="str">
        <f t="shared" si="8"/>
        <v>16-16</v>
      </c>
      <c r="D167" s="500">
        <v>0</v>
      </c>
      <c r="F167" s="492">
        <f t="shared" si="6"/>
        <v>0</v>
      </c>
      <c r="G167" s="492">
        <f t="shared" si="7"/>
        <v>0</v>
      </c>
      <c r="H167" s="492">
        <f>IF($S$5="Y",F167*0.05,0)</f>
        <v>0</v>
      </c>
    </row>
    <row r="168" spans="1:8" s="494" customFormat="1" ht="15" customHeight="1">
      <c r="A168" s="490" t="s">
        <v>759</v>
      </c>
      <c r="B168" s="498" t="s">
        <v>1151</v>
      </c>
      <c r="C168" s="507" t="str">
        <f t="shared" si="8"/>
        <v>13-01</v>
      </c>
      <c r="D168" s="500">
        <v>0</v>
      </c>
      <c r="F168" s="492">
        <f t="shared" si="6"/>
        <v>0</v>
      </c>
      <c r="G168" s="492">
        <f t="shared" si="7"/>
        <v>0</v>
      </c>
      <c r="H168" s="492">
        <f>IF($S$6="Y",F168*0.05,0)</f>
        <v>0</v>
      </c>
    </row>
    <row r="169" spans="1:8" s="494" customFormat="1" ht="15" customHeight="1">
      <c r="A169" s="490" t="s">
        <v>759</v>
      </c>
      <c r="B169" s="498" t="s">
        <v>1151</v>
      </c>
      <c r="C169" s="508" t="str">
        <f t="shared" si="8"/>
        <v>07-13</v>
      </c>
      <c r="D169" s="500">
        <v>0</v>
      </c>
      <c r="F169" s="492">
        <f t="shared" si="6"/>
        <v>0</v>
      </c>
      <c r="G169" s="492">
        <f t="shared" si="7"/>
        <v>0</v>
      </c>
      <c r="H169" s="492">
        <f>IF($S$7="Y",F169*0.05,0)</f>
        <v>0</v>
      </c>
    </row>
    <row r="170" spans="1:8" s="494" customFormat="1" ht="15" customHeight="1">
      <c r="A170" s="490" t="s">
        <v>759</v>
      </c>
      <c r="B170" s="498" t="s">
        <v>1151</v>
      </c>
      <c r="C170" s="509" t="str">
        <f t="shared" si="8"/>
        <v>11-26</v>
      </c>
      <c r="D170" s="500">
        <v>0</v>
      </c>
      <c r="F170" s="492">
        <f t="shared" si="6"/>
        <v>0</v>
      </c>
      <c r="G170" s="492">
        <f t="shared" si="7"/>
        <v>0</v>
      </c>
      <c r="H170" s="492">
        <f>IF($S$8="Y",F170*0.05,0)</f>
        <v>0</v>
      </c>
    </row>
    <row r="171" spans="1:8" s="494" customFormat="1" ht="15" customHeight="1">
      <c r="A171" s="490" t="s">
        <v>759</v>
      </c>
      <c r="B171" s="498" t="s">
        <v>1151</v>
      </c>
      <c r="C171" s="512" t="str">
        <f t="shared" si="8"/>
        <v>18-01</v>
      </c>
      <c r="D171" s="500">
        <v>0</v>
      </c>
      <c r="F171" s="492">
        <f t="shared" si="6"/>
        <v>0</v>
      </c>
      <c r="G171" s="492">
        <f t="shared" si="7"/>
        <v>0</v>
      </c>
      <c r="H171" s="492">
        <f>IF($S$9="Y",F171*0.05,0)</f>
        <v>0</v>
      </c>
    </row>
    <row r="172" spans="1:8" s="494" customFormat="1" ht="15" customHeight="1">
      <c r="A172" s="490" t="s">
        <v>759</v>
      </c>
      <c r="B172" s="498" t="s">
        <v>1151</v>
      </c>
      <c r="C172" s="513" t="str">
        <f t="shared" si="8"/>
        <v>Color Code</v>
      </c>
      <c r="D172" s="500">
        <v>0</v>
      </c>
      <c r="F172" s="492">
        <f t="shared" si="6"/>
        <v>0</v>
      </c>
      <c r="G172" s="492">
        <f t="shared" si="7"/>
        <v>0</v>
      </c>
      <c r="H172" s="492">
        <f>IF($S$10="Y",F172*0.05,0)</f>
        <v>0</v>
      </c>
    </row>
    <row r="173" spans="1:8" s="494" customFormat="1" ht="15" customHeight="1">
      <c r="A173" s="490" t="s">
        <v>581</v>
      </c>
      <c r="B173" s="498" t="s">
        <v>1152</v>
      </c>
      <c r="C173" s="499" t="str">
        <f t="shared" si="8"/>
        <v>11-12</v>
      </c>
      <c r="D173" s="500">
        <v>0</v>
      </c>
      <c r="F173" s="492">
        <f t="shared" si="6"/>
        <v>0</v>
      </c>
      <c r="G173" s="492">
        <f t="shared" si="7"/>
        <v>0</v>
      </c>
      <c r="H173" s="492">
        <f>IF($S$2="Y",F173*0.05,0)</f>
        <v>0</v>
      </c>
    </row>
    <row r="174" spans="1:8" s="494" customFormat="1" ht="15" customHeight="1">
      <c r="A174" s="490" t="s">
        <v>581</v>
      </c>
      <c r="B174" s="498" t="s">
        <v>1152</v>
      </c>
      <c r="C174" s="504" t="str">
        <f t="shared" si="8"/>
        <v>14-01</v>
      </c>
      <c r="D174" s="500">
        <v>0</v>
      </c>
      <c r="F174" s="492">
        <f t="shared" si="6"/>
        <v>0</v>
      </c>
      <c r="G174" s="492">
        <f t="shared" si="7"/>
        <v>0</v>
      </c>
      <c r="H174" s="492">
        <f>IF($S$3="Y",F174*0.05,0)</f>
        <v>0</v>
      </c>
    </row>
    <row r="175" spans="1:8" s="494" customFormat="1" ht="15" customHeight="1">
      <c r="A175" s="490" t="s">
        <v>581</v>
      </c>
      <c r="B175" s="498" t="s">
        <v>1152</v>
      </c>
      <c r="C175" s="505" t="str">
        <f t="shared" si="8"/>
        <v>15-12</v>
      </c>
      <c r="D175" s="500">
        <v>0</v>
      </c>
      <c r="F175" s="492">
        <f t="shared" si="6"/>
        <v>0</v>
      </c>
      <c r="G175" s="492">
        <f t="shared" si="7"/>
        <v>0</v>
      </c>
      <c r="H175" s="492">
        <f>IF($S$4="Y",F175*0.05,0)</f>
        <v>0</v>
      </c>
    </row>
    <row r="176" spans="1:8" s="494" customFormat="1" ht="15" customHeight="1">
      <c r="A176" s="490" t="s">
        <v>581</v>
      </c>
      <c r="B176" s="498" t="s">
        <v>1152</v>
      </c>
      <c r="C176" s="506" t="str">
        <f t="shared" si="8"/>
        <v>16-16</v>
      </c>
      <c r="D176" s="500">
        <v>0</v>
      </c>
      <c r="F176" s="492">
        <f t="shared" si="6"/>
        <v>0</v>
      </c>
      <c r="G176" s="492">
        <f t="shared" si="7"/>
        <v>0</v>
      </c>
      <c r="H176" s="492">
        <f>IF($S$5="Y",F176*0.05,0)</f>
        <v>0</v>
      </c>
    </row>
    <row r="177" spans="1:8" s="494" customFormat="1" ht="15" customHeight="1">
      <c r="A177" s="490" t="s">
        <v>581</v>
      </c>
      <c r="B177" s="498" t="s">
        <v>1152</v>
      </c>
      <c r="C177" s="507" t="str">
        <f t="shared" si="8"/>
        <v>13-01</v>
      </c>
      <c r="D177" s="500">
        <v>0</v>
      </c>
      <c r="F177" s="492">
        <f t="shared" si="6"/>
        <v>0</v>
      </c>
      <c r="G177" s="492">
        <f t="shared" si="7"/>
        <v>0</v>
      </c>
      <c r="H177" s="492">
        <f>IF($S$6="Y",F177*0.05,0)</f>
        <v>0</v>
      </c>
    </row>
    <row r="178" spans="1:8" s="494" customFormat="1" ht="15" customHeight="1">
      <c r="A178" s="490" t="s">
        <v>581</v>
      </c>
      <c r="B178" s="498" t="s">
        <v>1152</v>
      </c>
      <c r="C178" s="508" t="str">
        <f t="shared" si="8"/>
        <v>07-13</v>
      </c>
      <c r="D178" s="500">
        <v>0</v>
      </c>
      <c r="F178" s="492">
        <f t="shared" si="6"/>
        <v>0</v>
      </c>
      <c r="G178" s="492">
        <f t="shared" si="7"/>
        <v>0</v>
      </c>
      <c r="H178" s="492">
        <f>IF($S$7="Y",F178*0.05,0)</f>
        <v>0</v>
      </c>
    </row>
    <row r="179" spans="1:8" s="494" customFormat="1" ht="15" customHeight="1">
      <c r="A179" s="490" t="s">
        <v>581</v>
      </c>
      <c r="B179" s="498" t="s">
        <v>1152</v>
      </c>
      <c r="C179" s="509" t="str">
        <f t="shared" si="8"/>
        <v>11-26</v>
      </c>
      <c r="D179" s="500">
        <v>0</v>
      </c>
      <c r="F179" s="492">
        <f t="shared" si="6"/>
        <v>0</v>
      </c>
      <c r="G179" s="492">
        <f t="shared" si="7"/>
        <v>0</v>
      </c>
      <c r="H179" s="492">
        <f>IF($S$8="Y",F179*0.05,0)</f>
        <v>0</v>
      </c>
    </row>
    <row r="180" spans="1:8" s="494" customFormat="1" ht="15" customHeight="1">
      <c r="A180" s="490" t="s">
        <v>581</v>
      </c>
      <c r="B180" s="498" t="s">
        <v>1152</v>
      </c>
      <c r="C180" s="512" t="str">
        <f t="shared" si="8"/>
        <v>18-01</v>
      </c>
      <c r="D180" s="500">
        <v>0</v>
      </c>
      <c r="F180" s="492">
        <f t="shared" si="6"/>
        <v>0</v>
      </c>
      <c r="G180" s="492">
        <f t="shared" si="7"/>
        <v>0</v>
      </c>
      <c r="H180" s="492">
        <f>IF($S$9="Y",F180*0.05,0)</f>
        <v>0</v>
      </c>
    </row>
    <row r="181" spans="1:8" s="494" customFormat="1" ht="15" customHeight="1">
      <c r="A181" s="490" t="s">
        <v>581</v>
      </c>
      <c r="B181" s="498" t="s">
        <v>1152</v>
      </c>
      <c r="C181" s="513" t="str">
        <f t="shared" si="8"/>
        <v>Color Code</v>
      </c>
      <c r="D181" s="500">
        <v>0</v>
      </c>
      <c r="F181" s="492">
        <f t="shared" si="6"/>
        <v>0</v>
      </c>
      <c r="G181" s="492">
        <f t="shared" si="7"/>
        <v>0</v>
      </c>
      <c r="H181" s="492">
        <f>IF($S$10="Y",F181*0.05,0)</f>
        <v>0</v>
      </c>
    </row>
    <row r="182" spans="1:8" s="494" customFormat="1" ht="15" customHeight="1">
      <c r="A182" s="490" t="s">
        <v>583</v>
      </c>
      <c r="B182" s="498" t="s">
        <v>1153</v>
      </c>
      <c r="C182" s="499" t="str">
        <f t="shared" si="8"/>
        <v>11-12</v>
      </c>
      <c r="D182" s="500">
        <v>0</v>
      </c>
      <c r="F182" s="492">
        <f t="shared" si="6"/>
        <v>0</v>
      </c>
      <c r="G182" s="492">
        <f t="shared" si="7"/>
        <v>0</v>
      </c>
      <c r="H182" s="492">
        <f>IF($S$2="Y",F182*0.05,0)</f>
        <v>0</v>
      </c>
    </row>
    <row r="183" spans="1:8" s="494" customFormat="1" ht="15" customHeight="1">
      <c r="A183" s="490" t="s">
        <v>583</v>
      </c>
      <c r="B183" s="498" t="s">
        <v>1153</v>
      </c>
      <c r="C183" s="504" t="str">
        <f t="shared" si="8"/>
        <v>14-01</v>
      </c>
      <c r="D183" s="500">
        <v>0</v>
      </c>
      <c r="F183" s="492">
        <f t="shared" si="6"/>
        <v>0</v>
      </c>
      <c r="G183" s="492">
        <f t="shared" si="7"/>
        <v>0</v>
      </c>
      <c r="H183" s="492">
        <f>IF($S$3="Y",F183*0.05,0)</f>
        <v>0</v>
      </c>
    </row>
    <row r="184" spans="1:8" s="494" customFormat="1" ht="15" customHeight="1">
      <c r="A184" s="490" t="s">
        <v>583</v>
      </c>
      <c r="B184" s="498" t="s">
        <v>1153</v>
      </c>
      <c r="C184" s="505" t="str">
        <f t="shared" si="8"/>
        <v>15-12</v>
      </c>
      <c r="D184" s="500">
        <v>0</v>
      </c>
      <c r="F184" s="492">
        <f t="shared" si="6"/>
        <v>0</v>
      </c>
      <c r="G184" s="492">
        <f t="shared" si="7"/>
        <v>0</v>
      </c>
      <c r="H184" s="492">
        <f>IF($S$4="Y",F184*0.05,0)</f>
        <v>0</v>
      </c>
    </row>
    <row r="185" spans="1:8" s="494" customFormat="1" ht="15" customHeight="1">
      <c r="A185" s="490" t="s">
        <v>583</v>
      </c>
      <c r="B185" s="498" t="s">
        <v>1153</v>
      </c>
      <c r="C185" s="506" t="str">
        <f t="shared" si="8"/>
        <v>16-16</v>
      </c>
      <c r="D185" s="500">
        <v>0</v>
      </c>
      <c r="F185" s="492">
        <f t="shared" si="6"/>
        <v>0</v>
      </c>
      <c r="G185" s="492">
        <f t="shared" si="7"/>
        <v>0</v>
      </c>
      <c r="H185" s="492">
        <f>IF($S$5="Y",F185*0.05,0)</f>
        <v>0</v>
      </c>
    </row>
    <row r="186" spans="1:8" s="494" customFormat="1" ht="15" customHeight="1">
      <c r="A186" s="490" t="s">
        <v>583</v>
      </c>
      <c r="B186" s="498" t="s">
        <v>1153</v>
      </c>
      <c r="C186" s="507" t="str">
        <f t="shared" si="8"/>
        <v>13-01</v>
      </c>
      <c r="D186" s="500">
        <v>0</v>
      </c>
      <c r="F186" s="492">
        <f t="shared" si="6"/>
        <v>0</v>
      </c>
      <c r="G186" s="492">
        <f t="shared" si="7"/>
        <v>0</v>
      </c>
      <c r="H186" s="492">
        <f>IF($S$6="Y",F186*0.05,0)</f>
        <v>0</v>
      </c>
    </row>
    <row r="187" spans="1:8" s="494" customFormat="1" ht="15" customHeight="1">
      <c r="A187" s="490" t="s">
        <v>583</v>
      </c>
      <c r="B187" s="498" t="s">
        <v>1153</v>
      </c>
      <c r="C187" s="508" t="str">
        <f t="shared" si="8"/>
        <v>07-13</v>
      </c>
      <c r="D187" s="500">
        <v>0</v>
      </c>
      <c r="F187" s="492">
        <f t="shared" si="6"/>
        <v>0</v>
      </c>
      <c r="G187" s="492">
        <f t="shared" si="7"/>
        <v>0</v>
      </c>
      <c r="H187" s="492">
        <f>IF($S$7="Y",F187*0.05,0)</f>
        <v>0</v>
      </c>
    </row>
    <row r="188" spans="1:8" s="494" customFormat="1" ht="15" customHeight="1">
      <c r="A188" s="490" t="s">
        <v>583</v>
      </c>
      <c r="B188" s="498" t="s">
        <v>1153</v>
      </c>
      <c r="C188" s="509" t="str">
        <f t="shared" si="8"/>
        <v>11-26</v>
      </c>
      <c r="D188" s="500">
        <v>0</v>
      </c>
      <c r="F188" s="492">
        <f t="shared" si="6"/>
        <v>0</v>
      </c>
      <c r="G188" s="492">
        <f t="shared" si="7"/>
        <v>0</v>
      </c>
      <c r="H188" s="492">
        <f>IF($S$8="Y",F188*0.05,0)</f>
        <v>0</v>
      </c>
    </row>
    <row r="189" spans="1:8" s="494" customFormat="1" ht="15" customHeight="1">
      <c r="A189" s="490" t="s">
        <v>583</v>
      </c>
      <c r="B189" s="498" t="s">
        <v>1153</v>
      </c>
      <c r="C189" s="512" t="str">
        <f t="shared" si="8"/>
        <v>18-01</v>
      </c>
      <c r="D189" s="500">
        <v>0</v>
      </c>
      <c r="F189" s="492">
        <f t="shared" si="6"/>
        <v>0</v>
      </c>
      <c r="G189" s="492">
        <f t="shared" si="7"/>
        <v>0</v>
      </c>
      <c r="H189" s="492">
        <f>IF($S$9="Y",F189*0.05,0)</f>
        <v>0</v>
      </c>
    </row>
    <row r="190" spans="1:8" s="494" customFormat="1" ht="15" customHeight="1">
      <c r="A190" s="490" t="s">
        <v>583</v>
      </c>
      <c r="B190" s="498" t="s">
        <v>1153</v>
      </c>
      <c r="C190" s="513" t="str">
        <f t="shared" si="8"/>
        <v>Color Code</v>
      </c>
      <c r="D190" s="500">
        <v>0</v>
      </c>
      <c r="F190" s="492">
        <f t="shared" si="6"/>
        <v>0</v>
      </c>
      <c r="G190" s="492">
        <f t="shared" si="7"/>
        <v>0</v>
      </c>
      <c r="H190" s="492">
        <f>IF($S$10="Y",F190*0.05,0)</f>
        <v>0</v>
      </c>
    </row>
    <row r="191" spans="1:8" s="494" customFormat="1" ht="15" customHeight="1">
      <c r="A191" s="490" t="s">
        <v>747</v>
      </c>
      <c r="B191" s="498" t="s">
        <v>1154</v>
      </c>
      <c r="C191" s="499" t="str">
        <f t="shared" si="8"/>
        <v>11-12</v>
      </c>
      <c r="D191" s="500">
        <v>0</v>
      </c>
      <c r="F191" s="492">
        <f t="shared" si="6"/>
        <v>0</v>
      </c>
      <c r="G191" s="492">
        <f t="shared" si="7"/>
        <v>0</v>
      </c>
      <c r="H191" s="492">
        <f>IF($S$2="Y",F191*0.05,0)</f>
        <v>0</v>
      </c>
    </row>
    <row r="192" spans="1:8" s="494" customFormat="1" ht="15" customHeight="1">
      <c r="A192" s="490" t="s">
        <v>747</v>
      </c>
      <c r="B192" s="498" t="s">
        <v>1154</v>
      </c>
      <c r="C192" s="504" t="str">
        <f t="shared" si="8"/>
        <v>14-01</v>
      </c>
      <c r="D192" s="500">
        <v>0</v>
      </c>
      <c r="F192" s="492">
        <f t="shared" si="6"/>
        <v>0</v>
      </c>
      <c r="G192" s="492">
        <f t="shared" si="7"/>
        <v>0</v>
      </c>
      <c r="H192" s="492">
        <f>IF($S$3="Y",F192*0.05,0)</f>
        <v>0</v>
      </c>
    </row>
    <row r="193" spans="1:8" s="494" customFormat="1" ht="15" customHeight="1">
      <c r="A193" s="490" t="s">
        <v>747</v>
      </c>
      <c r="B193" s="498" t="s">
        <v>1154</v>
      </c>
      <c r="C193" s="505" t="str">
        <f t="shared" si="8"/>
        <v>15-12</v>
      </c>
      <c r="D193" s="500">
        <v>0</v>
      </c>
      <c r="F193" s="492">
        <f t="shared" si="6"/>
        <v>0</v>
      </c>
      <c r="G193" s="492">
        <f t="shared" si="7"/>
        <v>0</v>
      </c>
      <c r="H193" s="492">
        <f>IF($S$4="Y",F193*0.05,0)</f>
        <v>0</v>
      </c>
    </row>
    <row r="194" spans="1:8" s="494" customFormat="1" ht="15" customHeight="1">
      <c r="A194" s="490" t="s">
        <v>747</v>
      </c>
      <c r="B194" s="498" t="s">
        <v>1154</v>
      </c>
      <c r="C194" s="506" t="str">
        <f t="shared" si="8"/>
        <v>16-16</v>
      </c>
      <c r="D194" s="500">
        <v>0</v>
      </c>
      <c r="F194" s="492">
        <f t="shared" ref="F194:F257" si="9">D194*E194</f>
        <v>0</v>
      </c>
      <c r="G194" s="492">
        <f t="shared" ref="G194:G257" si="10">IF($S$11="Y",F194*0.05,0)</f>
        <v>0</v>
      </c>
      <c r="H194" s="492">
        <f>IF($S$5="Y",F194*0.05,0)</f>
        <v>0</v>
      </c>
    </row>
    <row r="195" spans="1:8" s="494" customFormat="1" ht="15" customHeight="1">
      <c r="A195" s="490" t="s">
        <v>747</v>
      </c>
      <c r="B195" s="498" t="s">
        <v>1154</v>
      </c>
      <c r="C195" s="507" t="str">
        <f t="shared" si="8"/>
        <v>13-01</v>
      </c>
      <c r="D195" s="500">
        <v>0</v>
      </c>
      <c r="F195" s="492">
        <f t="shared" si="9"/>
        <v>0</v>
      </c>
      <c r="G195" s="492">
        <f t="shared" si="10"/>
        <v>0</v>
      </c>
      <c r="H195" s="492">
        <f>IF($S$6="Y",F195*0.05,0)</f>
        <v>0</v>
      </c>
    </row>
    <row r="196" spans="1:8" s="494" customFormat="1" ht="15" customHeight="1">
      <c r="A196" s="490" t="s">
        <v>747</v>
      </c>
      <c r="B196" s="498" t="s">
        <v>1154</v>
      </c>
      <c r="C196" s="508" t="str">
        <f t="shared" si="8"/>
        <v>07-13</v>
      </c>
      <c r="D196" s="500">
        <v>0</v>
      </c>
      <c r="F196" s="492">
        <f t="shared" si="9"/>
        <v>0</v>
      </c>
      <c r="G196" s="492">
        <f t="shared" si="10"/>
        <v>0</v>
      </c>
      <c r="H196" s="492">
        <f>IF($S$7="Y",F196*0.05,0)</f>
        <v>0</v>
      </c>
    </row>
    <row r="197" spans="1:8" s="494" customFormat="1" ht="15" customHeight="1">
      <c r="A197" s="490" t="s">
        <v>747</v>
      </c>
      <c r="B197" s="498" t="s">
        <v>1154</v>
      </c>
      <c r="C197" s="509" t="str">
        <f t="shared" si="8"/>
        <v>11-26</v>
      </c>
      <c r="D197" s="500">
        <v>0</v>
      </c>
      <c r="F197" s="492">
        <f t="shared" si="9"/>
        <v>0</v>
      </c>
      <c r="G197" s="492">
        <f t="shared" si="10"/>
        <v>0</v>
      </c>
      <c r="H197" s="492">
        <f>IF($S$8="Y",F197*0.05,0)</f>
        <v>0</v>
      </c>
    </row>
    <row r="198" spans="1:8" s="494" customFormat="1" ht="15" customHeight="1">
      <c r="A198" s="490" t="s">
        <v>747</v>
      </c>
      <c r="B198" s="498" t="s">
        <v>1154</v>
      </c>
      <c r="C198" s="512" t="str">
        <f t="shared" si="8"/>
        <v>18-01</v>
      </c>
      <c r="D198" s="500">
        <v>0</v>
      </c>
      <c r="F198" s="492">
        <f t="shared" si="9"/>
        <v>0</v>
      </c>
      <c r="G198" s="492">
        <f t="shared" si="10"/>
        <v>0</v>
      </c>
      <c r="H198" s="492">
        <f>IF($S$9="Y",F198*0.05,0)</f>
        <v>0</v>
      </c>
    </row>
    <row r="199" spans="1:8" s="494" customFormat="1" ht="15" customHeight="1">
      <c r="A199" s="490" t="s">
        <v>747</v>
      </c>
      <c r="B199" s="498" t="s">
        <v>1154</v>
      </c>
      <c r="C199" s="513" t="str">
        <f t="shared" si="8"/>
        <v>Color Code</v>
      </c>
      <c r="D199" s="500">
        <v>0</v>
      </c>
      <c r="F199" s="492">
        <f t="shared" si="9"/>
        <v>0</v>
      </c>
      <c r="G199" s="492">
        <f t="shared" si="10"/>
        <v>0</v>
      </c>
      <c r="H199" s="492">
        <f>IF($S$10="Y",F199*0.05,0)</f>
        <v>0</v>
      </c>
    </row>
    <row r="200" spans="1:8" s="494" customFormat="1" ht="15" customHeight="1">
      <c r="A200" s="490" t="s">
        <v>825</v>
      </c>
      <c r="B200" s="498" t="s">
        <v>1155</v>
      </c>
      <c r="C200" s="499" t="str">
        <f t="shared" si="8"/>
        <v>11-12</v>
      </c>
      <c r="D200" s="500">
        <v>0</v>
      </c>
      <c r="F200" s="492">
        <f t="shared" si="9"/>
        <v>0</v>
      </c>
      <c r="G200" s="492">
        <f t="shared" si="10"/>
        <v>0</v>
      </c>
      <c r="H200" s="492">
        <f>IF($S$2="Y",F200*0.05,0)</f>
        <v>0</v>
      </c>
    </row>
    <row r="201" spans="1:8" s="494" customFormat="1" ht="15" customHeight="1">
      <c r="A201" s="490" t="s">
        <v>825</v>
      </c>
      <c r="B201" s="498" t="s">
        <v>1155</v>
      </c>
      <c r="C201" s="504" t="str">
        <f t="shared" si="8"/>
        <v>14-01</v>
      </c>
      <c r="D201" s="500">
        <v>0</v>
      </c>
      <c r="F201" s="492">
        <f t="shared" si="9"/>
        <v>0</v>
      </c>
      <c r="G201" s="492">
        <f t="shared" si="10"/>
        <v>0</v>
      </c>
      <c r="H201" s="492">
        <f>IF($S$3="Y",F201*0.05,0)</f>
        <v>0</v>
      </c>
    </row>
    <row r="202" spans="1:8" s="494" customFormat="1" ht="15" customHeight="1">
      <c r="A202" s="490" t="s">
        <v>825</v>
      </c>
      <c r="B202" s="498" t="s">
        <v>1155</v>
      </c>
      <c r="C202" s="505" t="str">
        <f t="shared" si="8"/>
        <v>15-12</v>
      </c>
      <c r="D202" s="500">
        <v>0</v>
      </c>
      <c r="F202" s="492">
        <f t="shared" si="9"/>
        <v>0</v>
      </c>
      <c r="G202" s="492">
        <f t="shared" si="10"/>
        <v>0</v>
      </c>
      <c r="H202" s="492">
        <f>IF($S$4="Y",F202*0.05,0)</f>
        <v>0</v>
      </c>
    </row>
    <row r="203" spans="1:8" s="494" customFormat="1" ht="15" customHeight="1">
      <c r="A203" s="490" t="s">
        <v>825</v>
      </c>
      <c r="B203" s="498" t="s">
        <v>1155</v>
      </c>
      <c r="C203" s="506" t="str">
        <f t="shared" ref="C203:C266" si="11">C194</f>
        <v>16-16</v>
      </c>
      <c r="D203" s="500">
        <v>0</v>
      </c>
      <c r="F203" s="492">
        <f t="shared" si="9"/>
        <v>0</v>
      </c>
      <c r="G203" s="492">
        <f t="shared" si="10"/>
        <v>0</v>
      </c>
      <c r="H203" s="492">
        <f>IF($S$5="Y",F203*0.05,0)</f>
        <v>0</v>
      </c>
    </row>
    <row r="204" spans="1:8" s="494" customFormat="1" ht="15" customHeight="1">
      <c r="A204" s="490" t="s">
        <v>825</v>
      </c>
      <c r="B204" s="498" t="s">
        <v>1155</v>
      </c>
      <c r="C204" s="507" t="str">
        <f t="shared" si="11"/>
        <v>13-01</v>
      </c>
      <c r="D204" s="500">
        <v>0</v>
      </c>
      <c r="F204" s="492">
        <f t="shared" si="9"/>
        <v>0</v>
      </c>
      <c r="G204" s="492">
        <f t="shared" si="10"/>
        <v>0</v>
      </c>
      <c r="H204" s="492">
        <f>IF($S$6="Y",F204*0.05,0)</f>
        <v>0</v>
      </c>
    </row>
    <row r="205" spans="1:8" s="494" customFormat="1" ht="15" customHeight="1">
      <c r="A205" s="490" t="s">
        <v>825</v>
      </c>
      <c r="B205" s="498" t="s">
        <v>1155</v>
      </c>
      <c r="C205" s="508" t="str">
        <f t="shared" si="11"/>
        <v>07-13</v>
      </c>
      <c r="D205" s="500">
        <v>0</v>
      </c>
      <c r="F205" s="492">
        <f t="shared" si="9"/>
        <v>0</v>
      </c>
      <c r="G205" s="492">
        <f t="shared" si="10"/>
        <v>0</v>
      </c>
      <c r="H205" s="492">
        <f>IF($S$7="Y",F205*0.05,0)</f>
        <v>0</v>
      </c>
    </row>
    <row r="206" spans="1:8" s="494" customFormat="1" ht="15" customHeight="1">
      <c r="A206" s="490" t="s">
        <v>825</v>
      </c>
      <c r="B206" s="498" t="s">
        <v>1155</v>
      </c>
      <c r="C206" s="509" t="str">
        <f t="shared" si="11"/>
        <v>11-26</v>
      </c>
      <c r="D206" s="500">
        <v>0</v>
      </c>
      <c r="F206" s="492">
        <f t="shared" si="9"/>
        <v>0</v>
      </c>
      <c r="G206" s="492">
        <f t="shared" si="10"/>
        <v>0</v>
      </c>
      <c r="H206" s="492">
        <f>IF($S$8="Y",F206*0.05,0)</f>
        <v>0</v>
      </c>
    </row>
    <row r="207" spans="1:8" s="494" customFormat="1" ht="15" customHeight="1">
      <c r="A207" s="490" t="s">
        <v>825</v>
      </c>
      <c r="B207" s="498" t="s">
        <v>1155</v>
      </c>
      <c r="C207" s="512" t="str">
        <f t="shared" si="11"/>
        <v>18-01</v>
      </c>
      <c r="D207" s="500">
        <v>0</v>
      </c>
      <c r="F207" s="492">
        <f t="shared" si="9"/>
        <v>0</v>
      </c>
      <c r="G207" s="492">
        <f t="shared" si="10"/>
        <v>0</v>
      </c>
      <c r="H207" s="492">
        <f>IF($S$9="Y",F207*0.05,0)</f>
        <v>0</v>
      </c>
    </row>
    <row r="208" spans="1:8" s="494" customFormat="1" ht="15" customHeight="1">
      <c r="A208" s="490" t="s">
        <v>825</v>
      </c>
      <c r="B208" s="498" t="s">
        <v>1155</v>
      </c>
      <c r="C208" s="513" t="str">
        <f t="shared" si="11"/>
        <v>Color Code</v>
      </c>
      <c r="D208" s="500">
        <v>0</v>
      </c>
      <c r="F208" s="492">
        <f t="shared" si="9"/>
        <v>0</v>
      </c>
      <c r="G208" s="492">
        <f t="shared" si="10"/>
        <v>0</v>
      </c>
      <c r="H208" s="492">
        <f>IF($S$10="Y",F208*0.05,0)</f>
        <v>0</v>
      </c>
    </row>
    <row r="209" spans="1:8" s="494" customFormat="1" ht="15" customHeight="1">
      <c r="A209" s="490" t="s">
        <v>565</v>
      </c>
      <c r="B209" s="498" t="s">
        <v>1156</v>
      </c>
      <c r="C209" s="499" t="str">
        <f t="shared" si="11"/>
        <v>11-12</v>
      </c>
      <c r="D209" s="500">
        <v>0</v>
      </c>
      <c r="F209" s="492">
        <f t="shared" si="9"/>
        <v>0</v>
      </c>
      <c r="G209" s="492">
        <f t="shared" si="10"/>
        <v>0</v>
      </c>
      <c r="H209" s="492">
        <f>IF($S$2="Y",F209*0.05,0)</f>
        <v>0</v>
      </c>
    </row>
    <row r="210" spans="1:8" s="494" customFormat="1" ht="15" customHeight="1">
      <c r="A210" s="490" t="s">
        <v>565</v>
      </c>
      <c r="B210" s="498" t="s">
        <v>1156</v>
      </c>
      <c r="C210" s="504" t="str">
        <f t="shared" si="11"/>
        <v>14-01</v>
      </c>
      <c r="D210" s="500">
        <v>0</v>
      </c>
      <c r="F210" s="492">
        <f t="shared" si="9"/>
        <v>0</v>
      </c>
      <c r="G210" s="492">
        <f t="shared" si="10"/>
        <v>0</v>
      </c>
      <c r="H210" s="492">
        <f>IF($S$3="Y",F210*0.05,0)</f>
        <v>0</v>
      </c>
    </row>
    <row r="211" spans="1:8" s="494" customFormat="1" ht="15" customHeight="1">
      <c r="A211" s="490" t="s">
        <v>565</v>
      </c>
      <c r="B211" s="498" t="s">
        <v>1156</v>
      </c>
      <c r="C211" s="505" t="str">
        <f t="shared" si="11"/>
        <v>15-12</v>
      </c>
      <c r="D211" s="500">
        <v>0</v>
      </c>
      <c r="F211" s="492">
        <f t="shared" si="9"/>
        <v>0</v>
      </c>
      <c r="G211" s="492">
        <f t="shared" si="10"/>
        <v>0</v>
      </c>
      <c r="H211" s="492">
        <f>IF($S$4="Y",F211*0.05,0)</f>
        <v>0</v>
      </c>
    </row>
    <row r="212" spans="1:8" s="494" customFormat="1" ht="15" customHeight="1">
      <c r="A212" s="490" t="s">
        <v>565</v>
      </c>
      <c r="B212" s="498" t="s">
        <v>1156</v>
      </c>
      <c r="C212" s="506" t="str">
        <f t="shared" si="11"/>
        <v>16-16</v>
      </c>
      <c r="D212" s="500">
        <v>0</v>
      </c>
      <c r="F212" s="492">
        <f t="shared" si="9"/>
        <v>0</v>
      </c>
      <c r="G212" s="492">
        <f t="shared" si="10"/>
        <v>0</v>
      </c>
      <c r="H212" s="492">
        <f>IF($S$5="Y",F212*0.05,0)</f>
        <v>0</v>
      </c>
    </row>
    <row r="213" spans="1:8" s="494" customFormat="1" ht="15" customHeight="1">
      <c r="A213" s="490" t="s">
        <v>565</v>
      </c>
      <c r="B213" s="498" t="s">
        <v>1156</v>
      </c>
      <c r="C213" s="507" t="str">
        <f t="shared" si="11"/>
        <v>13-01</v>
      </c>
      <c r="D213" s="500">
        <v>0</v>
      </c>
      <c r="F213" s="492">
        <f t="shared" si="9"/>
        <v>0</v>
      </c>
      <c r="G213" s="492">
        <f t="shared" si="10"/>
        <v>0</v>
      </c>
      <c r="H213" s="492">
        <f>IF($S$6="Y",F213*0.05,0)</f>
        <v>0</v>
      </c>
    </row>
    <row r="214" spans="1:8" s="494" customFormat="1" ht="15" customHeight="1">
      <c r="A214" s="490" t="s">
        <v>565</v>
      </c>
      <c r="B214" s="498" t="s">
        <v>1156</v>
      </c>
      <c r="C214" s="508" t="str">
        <f t="shared" si="11"/>
        <v>07-13</v>
      </c>
      <c r="D214" s="500">
        <v>0</v>
      </c>
      <c r="F214" s="492">
        <f t="shared" si="9"/>
        <v>0</v>
      </c>
      <c r="G214" s="492">
        <f t="shared" si="10"/>
        <v>0</v>
      </c>
      <c r="H214" s="492">
        <f>IF($S$7="Y",F214*0.05,0)</f>
        <v>0</v>
      </c>
    </row>
    <row r="215" spans="1:8" s="494" customFormat="1" ht="15" customHeight="1">
      <c r="A215" s="490" t="s">
        <v>565</v>
      </c>
      <c r="B215" s="498" t="s">
        <v>1156</v>
      </c>
      <c r="C215" s="509" t="str">
        <f t="shared" si="11"/>
        <v>11-26</v>
      </c>
      <c r="D215" s="500">
        <v>0</v>
      </c>
      <c r="F215" s="492">
        <f t="shared" si="9"/>
        <v>0</v>
      </c>
      <c r="G215" s="492">
        <f t="shared" si="10"/>
        <v>0</v>
      </c>
      <c r="H215" s="492">
        <f>IF($S$8="Y",F215*0.05,0)</f>
        <v>0</v>
      </c>
    </row>
    <row r="216" spans="1:8" s="494" customFormat="1" ht="15" customHeight="1">
      <c r="A216" s="490" t="s">
        <v>565</v>
      </c>
      <c r="B216" s="498" t="s">
        <v>1156</v>
      </c>
      <c r="C216" s="512" t="str">
        <f t="shared" si="11"/>
        <v>18-01</v>
      </c>
      <c r="D216" s="500">
        <v>0</v>
      </c>
      <c r="F216" s="492">
        <f t="shared" si="9"/>
        <v>0</v>
      </c>
      <c r="G216" s="492">
        <f t="shared" si="10"/>
        <v>0</v>
      </c>
      <c r="H216" s="492">
        <f>IF($S$9="Y",F216*0.05,0)</f>
        <v>0</v>
      </c>
    </row>
    <row r="217" spans="1:8" s="494" customFormat="1" ht="15" customHeight="1">
      <c r="A217" s="490" t="s">
        <v>565</v>
      </c>
      <c r="B217" s="498" t="s">
        <v>1156</v>
      </c>
      <c r="C217" s="513" t="str">
        <f t="shared" si="11"/>
        <v>Color Code</v>
      </c>
      <c r="D217" s="500">
        <v>0</v>
      </c>
      <c r="F217" s="492">
        <f t="shared" si="9"/>
        <v>0</v>
      </c>
      <c r="G217" s="492">
        <f t="shared" si="10"/>
        <v>0</v>
      </c>
      <c r="H217" s="492">
        <f>IF($S$10="Y",F217*0.05,0)</f>
        <v>0</v>
      </c>
    </row>
    <row r="218" spans="1:8" s="494" customFormat="1" ht="15" customHeight="1">
      <c r="A218" s="490" t="s">
        <v>567</v>
      </c>
      <c r="B218" s="498" t="s">
        <v>1157</v>
      </c>
      <c r="C218" s="499" t="str">
        <f t="shared" si="11"/>
        <v>11-12</v>
      </c>
      <c r="D218" s="500">
        <v>0</v>
      </c>
      <c r="F218" s="492">
        <f t="shared" si="9"/>
        <v>0</v>
      </c>
      <c r="G218" s="492">
        <f t="shared" si="10"/>
        <v>0</v>
      </c>
      <c r="H218" s="492">
        <f>IF($S$2="Y",F218*0.05,0)</f>
        <v>0</v>
      </c>
    </row>
    <row r="219" spans="1:8" s="494" customFormat="1" ht="15" customHeight="1">
      <c r="A219" s="490" t="s">
        <v>567</v>
      </c>
      <c r="B219" s="498" t="s">
        <v>1157</v>
      </c>
      <c r="C219" s="504" t="str">
        <f t="shared" si="11"/>
        <v>14-01</v>
      </c>
      <c r="D219" s="500">
        <v>0</v>
      </c>
      <c r="F219" s="492">
        <f t="shared" si="9"/>
        <v>0</v>
      </c>
      <c r="G219" s="492">
        <f t="shared" si="10"/>
        <v>0</v>
      </c>
      <c r="H219" s="492">
        <f>IF($S$3="Y",F219*0.05,0)</f>
        <v>0</v>
      </c>
    </row>
    <row r="220" spans="1:8" s="494" customFormat="1" ht="15" customHeight="1">
      <c r="A220" s="490" t="s">
        <v>567</v>
      </c>
      <c r="B220" s="498" t="s">
        <v>1157</v>
      </c>
      <c r="C220" s="505" t="str">
        <f t="shared" si="11"/>
        <v>15-12</v>
      </c>
      <c r="D220" s="500">
        <v>0</v>
      </c>
      <c r="F220" s="492">
        <f t="shared" si="9"/>
        <v>0</v>
      </c>
      <c r="G220" s="492">
        <f t="shared" si="10"/>
        <v>0</v>
      </c>
      <c r="H220" s="492">
        <f>IF($S$4="Y",F220*0.05,0)</f>
        <v>0</v>
      </c>
    </row>
    <row r="221" spans="1:8" s="494" customFormat="1" ht="15" customHeight="1">
      <c r="A221" s="490" t="s">
        <v>567</v>
      </c>
      <c r="B221" s="498" t="s">
        <v>1157</v>
      </c>
      <c r="C221" s="506" t="str">
        <f t="shared" si="11"/>
        <v>16-16</v>
      </c>
      <c r="D221" s="500">
        <v>0</v>
      </c>
      <c r="F221" s="492">
        <f t="shared" si="9"/>
        <v>0</v>
      </c>
      <c r="G221" s="492">
        <f t="shared" si="10"/>
        <v>0</v>
      </c>
      <c r="H221" s="492">
        <f>IF($S$5="Y",F221*0.05,0)</f>
        <v>0</v>
      </c>
    </row>
    <row r="222" spans="1:8" s="494" customFormat="1" ht="15" customHeight="1">
      <c r="A222" s="490" t="s">
        <v>567</v>
      </c>
      <c r="B222" s="498" t="s">
        <v>1157</v>
      </c>
      <c r="C222" s="507" t="str">
        <f t="shared" si="11"/>
        <v>13-01</v>
      </c>
      <c r="D222" s="500">
        <v>0</v>
      </c>
      <c r="F222" s="492">
        <f t="shared" si="9"/>
        <v>0</v>
      </c>
      <c r="G222" s="492">
        <f t="shared" si="10"/>
        <v>0</v>
      </c>
      <c r="H222" s="492">
        <f>IF($S$6="Y",F222*0.05,0)</f>
        <v>0</v>
      </c>
    </row>
    <row r="223" spans="1:8" s="494" customFormat="1" ht="15" customHeight="1">
      <c r="A223" s="490" t="s">
        <v>567</v>
      </c>
      <c r="B223" s="498" t="s">
        <v>1157</v>
      </c>
      <c r="C223" s="508" t="str">
        <f t="shared" si="11"/>
        <v>07-13</v>
      </c>
      <c r="D223" s="500">
        <v>0</v>
      </c>
      <c r="F223" s="492">
        <f t="shared" si="9"/>
        <v>0</v>
      </c>
      <c r="G223" s="492">
        <f t="shared" si="10"/>
        <v>0</v>
      </c>
      <c r="H223" s="492">
        <f>IF($S$7="Y",F223*0.05,0)</f>
        <v>0</v>
      </c>
    </row>
    <row r="224" spans="1:8" s="494" customFormat="1" ht="15" customHeight="1">
      <c r="A224" s="490" t="s">
        <v>567</v>
      </c>
      <c r="B224" s="498" t="s">
        <v>1157</v>
      </c>
      <c r="C224" s="509" t="str">
        <f t="shared" si="11"/>
        <v>11-26</v>
      </c>
      <c r="D224" s="500">
        <v>0</v>
      </c>
      <c r="F224" s="492">
        <f t="shared" si="9"/>
        <v>0</v>
      </c>
      <c r="G224" s="492">
        <f t="shared" si="10"/>
        <v>0</v>
      </c>
      <c r="H224" s="492">
        <f>IF($S$8="Y",F224*0.05,0)</f>
        <v>0</v>
      </c>
    </row>
    <row r="225" spans="1:8" s="494" customFormat="1" ht="15" customHeight="1">
      <c r="A225" s="490" t="s">
        <v>567</v>
      </c>
      <c r="B225" s="498" t="s">
        <v>1157</v>
      </c>
      <c r="C225" s="512" t="str">
        <f t="shared" si="11"/>
        <v>18-01</v>
      </c>
      <c r="D225" s="500">
        <v>0</v>
      </c>
      <c r="F225" s="492">
        <f t="shared" si="9"/>
        <v>0</v>
      </c>
      <c r="G225" s="492">
        <f t="shared" si="10"/>
        <v>0</v>
      </c>
      <c r="H225" s="492">
        <f>IF($S$9="Y",F225*0.05,0)</f>
        <v>0</v>
      </c>
    </row>
    <row r="226" spans="1:8" s="494" customFormat="1" ht="15" customHeight="1">
      <c r="A226" s="490" t="s">
        <v>567</v>
      </c>
      <c r="B226" s="498" t="s">
        <v>1157</v>
      </c>
      <c r="C226" s="513" t="str">
        <f t="shared" si="11"/>
        <v>Color Code</v>
      </c>
      <c r="D226" s="500">
        <v>0</v>
      </c>
      <c r="F226" s="492">
        <f t="shared" si="9"/>
        <v>0</v>
      </c>
      <c r="G226" s="492">
        <f t="shared" si="10"/>
        <v>0</v>
      </c>
      <c r="H226" s="492">
        <f>IF($S$10="Y",F226*0.05,0)</f>
        <v>0</v>
      </c>
    </row>
    <row r="227" spans="1:8" s="494" customFormat="1" ht="15" customHeight="1">
      <c r="A227" s="490" t="s">
        <v>749</v>
      </c>
      <c r="B227" s="498" t="s">
        <v>1158</v>
      </c>
      <c r="C227" s="499" t="str">
        <f t="shared" si="11"/>
        <v>11-12</v>
      </c>
      <c r="D227" s="500">
        <v>0</v>
      </c>
      <c r="F227" s="492">
        <f t="shared" si="9"/>
        <v>0</v>
      </c>
      <c r="G227" s="492">
        <f t="shared" si="10"/>
        <v>0</v>
      </c>
      <c r="H227" s="492">
        <f>IF($S$2="Y",F227*0.05,0)</f>
        <v>0</v>
      </c>
    </row>
    <row r="228" spans="1:8" s="494" customFormat="1" ht="15" customHeight="1">
      <c r="A228" s="490" t="s">
        <v>749</v>
      </c>
      <c r="B228" s="498" t="s">
        <v>1158</v>
      </c>
      <c r="C228" s="504" t="str">
        <f t="shared" si="11"/>
        <v>14-01</v>
      </c>
      <c r="D228" s="500">
        <v>0</v>
      </c>
      <c r="F228" s="492">
        <f t="shared" si="9"/>
        <v>0</v>
      </c>
      <c r="G228" s="492">
        <f t="shared" si="10"/>
        <v>0</v>
      </c>
      <c r="H228" s="492">
        <f>IF($S$3="Y",F228*0.05,0)</f>
        <v>0</v>
      </c>
    </row>
    <row r="229" spans="1:8" s="494" customFormat="1" ht="15" customHeight="1">
      <c r="A229" s="490" t="s">
        <v>749</v>
      </c>
      <c r="B229" s="498" t="s">
        <v>1158</v>
      </c>
      <c r="C229" s="505" t="str">
        <f t="shared" si="11"/>
        <v>15-12</v>
      </c>
      <c r="D229" s="500">
        <v>0</v>
      </c>
      <c r="F229" s="492">
        <f t="shared" si="9"/>
        <v>0</v>
      </c>
      <c r="G229" s="492">
        <f t="shared" si="10"/>
        <v>0</v>
      </c>
      <c r="H229" s="492">
        <f>IF($S$4="Y",F229*0.05,0)</f>
        <v>0</v>
      </c>
    </row>
    <row r="230" spans="1:8" s="494" customFormat="1" ht="15" customHeight="1">
      <c r="A230" s="490" t="s">
        <v>749</v>
      </c>
      <c r="B230" s="498" t="s">
        <v>1158</v>
      </c>
      <c r="C230" s="506" t="str">
        <f t="shared" si="11"/>
        <v>16-16</v>
      </c>
      <c r="D230" s="500">
        <v>0</v>
      </c>
      <c r="F230" s="492">
        <f t="shared" si="9"/>
        <v>0</v>
      </c>
      <c r="G230" s="492">
        <f t="shared" si="10"/>
        <v>0</v>
      </c>
      <c r="H230" s="492">
        <f>IF($S$5="Y",F230*0.05,0)</f>
        <v>0</v>
      </c>
    </row>
    <row r="231" spans="1:8" s="494" customFormat="1" ht="15" customHeight="1">
      <c r="A231" s="490" t="s">
        <v>749</v>
      </c>
      <c r="B231" s="498" t="s">
        <v>1158</v>
      </c>
      <c r="C231" s="507" t="str">
        <f t="shared" si="11"/>
        <v>13-01</v>
      </c>
      <c r="D231" s="500">
        <v>0</v>
      </c>
      <c r="F231" s="492">
        <f t="shared" si="9"/>
        <v>0</v>
      </c>
      <c r="G231" s="492">
        <f t="shared" si="10"/>
        <v>0</v>
      </c>
      <c r="H231" s="492">
        <f>IF($S$6="Y",F231*0.05,0)</f>
        <v>0</v>
      </c>
    </row>
    <row r="232" spans="1:8" s="494" customFormat="1" ht="15" customHeight="1">
      <c r="A232" s="490" t="s">
        <v>749</v>
      </c>
      <c r="B232" s="498" t="s">
        <v>1158</v>
      </c>
      <c r="C232" s="508" t="str">
        <f t="shared" si="11"/>
        <v>07-13</v>
      </c>
      <c r="D232" s="500">
        <v>0</v>
      </c>
      <c r="F232" s="492">
        <f t="shared" si="9"/>
        <v>0</v>
      </c>
      <c r="G232" s="492">
        <f t="shared" si="10"/>
        <v>0</v>
      </c>
      <c r="H232" s="492">
        <f>IF($S$7="Y",F232*0.05,0)</f>
        <v>0</v>
      </c>
    </row>
    <row r="233" spans="1:8" s="494" customFormat="1" ht="15" customHeight="1">
      <c r="A233" s="490" t="s">
        <v>749</v>
      </c>
      <c r="B233" s="498" t="s">
        <v>1158</v>
      </c>
      <c r="C233" s="509" t="str">
        <f t="shared" si="11"/>
        <v>11-26</v>
      </c>
      <c r="D233" s="500">
        <v>0</v>
      </c>
      <c r="F233" s="492">
        <f t="shared" si="9"/>
        <v>0</v>
      </c>
      <c r="G233" s="492">
        <f t="shared" si="10"/>
        <v>0</v>
      </c>
      <c r="H233" s="492">
        <f>IF($S$8="Y",F233*0.05,0)</f>
        <v>0</v>
      </c>
    </row>
    <row r="234" spans="1:8" s="494" customFormat="1" ht="15" customHeight="1">
      <c r="A234" s="490" t="s">
        <v>749</v>
      </c>
      <c r="B234" s="498" t="s">
        <v>1158</v>
      </c>
      <c r="C234" s="512" t="str">
        <f t="shared" si="11"/>
        <v>18-01</v>
      </c>
      <c r="D234" s="500">
        <v>0</v>
      </c>
      <c r="F234" s="492">
        <f t="shared" si="9"/>
        <v>0</v>
      </c>
      <c r="G234" s="492">
        <f t="shared" si="10"/>
        <v>0</v>
      </c>
      <c r="H234" s="492">
        <f>IF($S$9="Y",F234*0.05,0)</f>
        <v>0</v>
      </c>
    </row>
    <row r="235" spans="1:8" s="494" customFormat="1" ht="15" customHeight="1">
      <c r="A235" s="490" t="s">
        <v>749</v>
      </c>
      <c r="B235" s="498" t="s">
        <v>1158</v>
      </c>
      <c r="C235" s="513" t="str">
        <f t="shared" si="11"/>
        <v>Color Code</v>
      </c>
      <c r="D235" s="500">
        <v>0</v>
      </c>
      <c r="F235" s="492">
        <f t="shared" si="9"/>
        <v>0</v>
      </c>
      <c r="G235" s="492">
        <f t="shared" si="10"/>
        <v>0</v>
      </c>
      <c r="H235" s="492">
        <f>IF($S$10="Y",F235*0.05,0)</f>
        <v>0</v>
      </c>
    </row>
    <row r="236" spans="1:8" s="494" customFormat="1" ht="15" customHeight="1">
      <c r="A236" s="490" t="s">
        <v>877</v>
      </c>
      <c r="B236" s="498" t="s">
        <v>1159</v>
      </c>
      <c r="C236" s="499" t="str">
        <f t="shared" si="11"/>
        <v>11-12</v>
      </c>
      <c r="D236" s="500">
        <v>0</v>
      </c>
      <c r="F236" s="492">
        <f t="shared" si="9"/>
        <v>0</v>
      </c>
      <c r="G236" s="492">
        <f t="shared" si="10"/>
        <v>0</v>
      </c>
      <c r="H236" s="492">
        <f>IF($S$2="Y",F236*0.05,0)</f>
        <v>0</v>
      </c>
    </row>
    <row r="237" spans="1:8" s="494" customFormat="1" ht="15" customHeight="1">
      <c r="A237" s="490" t="s">
        <v>877</v>
      </c>
      <c r="B237" s="498" t="s">
        <v>1159</v>
      </c>
      <c r="C237" s="504" t="str">
        <f t="shared" si="11"/>
        <v>14-01</v>
      </c>
      <c r="D237" s="500">
        <v>0</v>
      </c>
      <c r="F237" s="492">
        <f t="shared" si="9"/>
        <v>0</v>
      </c>
      <c r="G237" s="492">
        <f t="shared" si="10"/>
        <v>0</v>
      </c>
      <c r="H237" s="492">
        <f>IF($S$3="Y",F237*0.05,0)</f>
        <v>0</v>
      </c>
    </row>
    <row r="238" spans="1:8" s="494" customFormat="1" ht="15" customHeight="1">
      <c r="A238" s="490" t="s">
        <v>877</v>
      </c>
      <c r="B238" s="498" t="s">
        <v>1159</v>
      </c>
      <c r="C238" s="505" t="str">
        <f t="shared" si="11"/>
        <v>15-12</v>
      </c>
      <c r="D238" s="500">
        <v>0</v>
      </c>
      <c r="F238" s="492">
        <f t="shared" si="9"/>
        <v>0</v>
      </c>
      <c r="G238" s="492">
        <f t="shared" si="10"/>
        <v>0</v>
      </c>
      <c r="H238" s="492">
        <f>IF($S$4="Y",F238*0.05,0)</f>
        <v>0</v>
      </c>
    </row>
    <row r="239" spans="1:8" s="494" customFormat="1" ht="15" customHeight="1">
      <c r="A239" s="490" t="s">
        <v>877</v>
      </c>
      <c r="B239" s="498" t="s">
        <v>1159</v>
      </c>
      <c r="C239" s="506" t="str">
        <f t="shared" si="11"/>
        <v>16-16</v>
      </c>
      <c r="D239" s="500">
        <v>0</v>
      </c>
      <c r="F239" s="492">
        <f t="shared" si="9"/>
        <v>0</v>
      </c>
      <c r="G239" s="492">
        <f t="shared" si="10"/>
        <v>0</v>
      </c>
      <c r="H239" s="492">
        <f>IF($S$5="Y",F239*0.05,0)</f>
        <v>0</v>
      </c>
    </row>
    <row r="240" spans="1:8" s="494" customFormat="1" ht="15" customHeight="1">
      <c r="A240" s="490" t="s">
        <v>877</v>
      </c>
      <c r="B240" s="498" t="s">
        <v>1159</v>
      </c>
      <c r="C240" s="507" t="str">
        <f t="shared" si="11"/>
        <v>13-01</v>
      </c>
      <c r="D240" s="500">
        <v>0</v>
      </c>
      <c r="F240" s="492">
        <f t="shared" si="9"/>
        <v>0</v>
      </c>
      <c r="G240" s="492">
        <f t="shared" si="10"/>
        <v>0</v>
      </c>
      <c r="H240" s="492">
        <f>IF($S$6="Y",F240*0.05,0)</f>
        <v>0</v>
      </c>
    </row>
    <row r="241" spans="1:8" s="494" customFormat="1" ht="15" customHeight="1">
      <c r="A241" s="490" t="s">
        <v>877</v>
      </c>
      <c r="B241" s="498" t="s">
        <v>1159</v>
      </c>
      <c r="C241" s="508" t="str">
        <f t="shared" si="11"/>
        <v>07-13</v>
      </c>
      <c r="D241" s="500">
        <v>0</v>
      </c>
      <c r="F241" s="492">
        <f t="shared" si="9"/>
        <v>0</v>
      </c>
      <c r="G241" s="492">
        <f t="shared" si="10"/>
        <v>0</v>
      </c>
      <c r="H241" s="492">
        <f>IF($S$7="Y",F241*0.05,0)</f>
        <v>0</v>
      </c>
    </row>
    <row r="242" spans="1:8" s="494" customFormat="1" ht="15" customHeight="1">
      <c r="A242" s="490" t="s">
        <v>877</v>
      </c>
      <c r="B242" s="498" t="s">
        <v>1159</v>
      </c>
      <c r="C242" s="509" t="str">
        <f t="shared" si="11"/>
        <v>11-26</v>
      </c>
      <c r="D242" s="500">
        <v>0</v>
      </c>
      <c r="F242" s="492">
        <f t="shared" si="9"/>
        <v>0</v>
      </c>
      <c r="G242" s="492">
        <f t="shared" si="10"/>
        <v>0</v>
      </c>
      <c r="H242" s="492">
        <f>IF($S$8="Y",F242*0.05,0)</f>
        <v>0</v>
      </c>
    </row>
    <row r="243" spans="1:8" s="494" customFormat="1" ht="15" customHeight="1">
      <c r="A243" s="490" t="s">
        <v>877</v>
      </c>
      <c r="B243" s="498" t="s">
        <v>1159</v>
      </c>
      <c r="C243" s="512" t="str">
        <f t="shared" si="11"/>
        <v>18-01</v>
      </c>
      <c r="D243" s="500">
        <v>0</v>
      </c>
      <c r="F243" s="492">
        <f t="shared" si="9"/>
        <v>0</v>
      </c>
      <c r="G243" s="492">
        <f t="shared" si="10"/>
        <v>0</v>
      </c>
      <c r="H243" s="492">
        <f>IF($S$9="Y",F243*0.05,0)</f>
        <v>0</v>
      </c>
    </row>
    <row r="244" spans="1:8" s="494" customFormat="1" ht="15" customHeight="1">
      <c r="A244" s="490" t="s">
        <v>877</v>
      </c>
      <c r="B244" s="498" t="s">
        <v>1159</v>
      </c>
      <c r="C244" s="513" t="str">
        <f t="shared" si="11"/>
        <v>Color Code</v>
      </c>
      <c r="D244" s="500">
        <v>0</v>
      </c>
      <c r="F244" s="492">
        <f t="shared" si="9"/>
        <v>0</v>
      </c>
      <c r="G244" s="492">
        <f t="shared" si="10"/>
        <v>0</v>
      </c>
      <c r="H244" s="492">
        <f>IF($S$10="Y",F244*0.05,0)</f>
        <v>0</v>
      </c>
    </row>
    <row r="245" spans="1:8" s="494" customFormat="1" ht="15" customHeight="1">
      <c r="A245" s="490" t="s">
        <v>879</v>
      </c>
      <c r="B245" s="498" t="s">
        <v>1160</v>
      </c>
      <c r="C245" s="499" t="str">
        <f t="shared" si="11"/>
        <v>11-12</v>
      </c>
      <c r="D245" s="500">
        <v>0</v>
      </c>
      <c r="F245" s="492">
        <f t="shared" si="9"/>
        <v>0</v>
      </c>
      <c r="G245" s="492">
        <f t="shared" si="10"/>
        <v>0</v>
      </c>
      <c r="H245" s="492">
        <f>IF($S$2="Y",F245*0.05,0)</f>
        <v>0</v>
      </c>
    </row>
    <row r="246" spans="1:8" s="494" customFormat="1" ht="15" customHeight="1">
      <c r="A246" s="490" t="s">
        <v>879</v>
      </c>
      <c r="B246" s="498" t="s">
        <v>1160</v>
      </c>
      <c r="C246" s="504" t="str">
        <f t="shared" si="11"/>
        <v>14-01</v>
      </c>
      <c r="D246" s="500">
        <v>0</v>
      </c>
      <c r="F246" s="492">
        <f t="shared" si="9"/>
        <v>0</v>
      </c>
      <c r="G246" s="492">
        <f t="shared" si="10"/>
        <v>0</v>
      </c>
      <c r="H246" s="492">
        <f>IF($S$3="Y",F246*0.05,0)</f>
        <v>0</v>
      </c>
    </row>
    <row r="247" spans="1:8" s="494" customFormat="1" ht="15" customHeight="1">
      <c r="A247" s="490" t="s">
        <v>879</v>
      </c>
      <c r="B247" s="498" t="s">
        <v>1160</v>
      </c>
      <c r="C247" s="505" t="str">
        <f t="shared" si="11"/>
        <v>15-12</v>
      </c>
      <c r="D247" s="500">
        <v>0</v>
      </c>
      <c r="F247" s="492">
        <f t="shared" si="9"/>
        <v>0</v>
      </c>
      <c r="G247" s="492">
        <f t="shared" si="10"/>
        <v>0</v>
      </c>
      <c r="H247" s="492">
        <f>IF($S$4="Y",F247*0.05,0)</f>
        <v>0</v>
      </c>
    </row>
    <row r="248" spans="1:8" s="494" customFormat="1" ht="15" customHeight="1">
      <c r="A248" s="490" t="s">
        <v>879</v>
      </c>
      <c r="B248" s="498" t="s">
        <v>1160</v>
      </c>
      <c r="C248" s="506" t="str">
        <f t="shared" si="11"/>
        <v>16-16</v>
      </c>
      <c r="D248" s="500">
        <v>0</v>
      </c>
      <c r="F248" s="492">
        <f t="shared" si="9"/>
        <v>0</v>
      </c>
      <c r="G248" s="492">
        <f t="shared" si="10"/>
        <v>0</v>
      </c>
      <c r="H248" s="492">
        <f>IF($S$5="Y",F248*0.05,0)</f>
        <v>0</v>
      </c>
    </row>
    <row r="249" spans="1:8" s="494" customFormat="1" ht="15" customHeight="1">
      <c r="A249" s="490" t="s">
        <v>879</v>
      </c>
      <c r="B249" s="498" t="s">
        <v>1160</v>
      </c>
      <c r="C249" s="507" t="str">
        <f t="shared" si="11"/>
        <v>13-01</v>
      </c>
      <c r="D249" s="500">
        <v>0</v>
      </c>
      <c r="F249" s="492">
        <f t="shared" si="9"/>
        <v>0</v>
      </c>
      <c r="G249" s="492">
        <f t="shared" si="10"/>
        <v>0</v>
      </c>
      <c r="H249" s="492">
        <f>IF($S$6="Y",F249*0.05,0)</f>
        <v>0</v>
      </c>
    </row>
    <row r="250" spans="1:8" s="494" customFormat="1" ht="15" customHeight="1">
      <c r="A250" s="490" t="s">
        <v>879</v>
      </c>
      <c r="B250" s="498" t="s">
        <v>1160</v>
      </c>
      <c r="C250" s="508" t="str">
        <f t="shared" si="11"/>
        <v>07-13</v>
      </c>
      <c r="D250" s="500">
        <v>0</v>
      </c>
      <c r="F250" s="492">
        <f t="shared" si="9"/>
        <v>0</v>
      </c>
      <c r="G250" s="492">
        <f t="shared" si="10"/>
        <v>0</v>
      </c>
      <c r="H250" s="492">
        <f>IF($S$7="Y",F250*0.05,0)</f>
        <v>0</v>
      </c>
    </row>
    <row r="251" spans="1:8" s="494" customFormat="1" ht="15" customHeight="1">
      <c r="A251" s="490" t="s">
        <v>879</v>
      </c>
      <c r="B251" s="498" t="s">
        <v>1160</v>
      </c>
      <c r="C251" s="509" t="str">
        <f t="shared" si="11"/>
        <v>11-26</v>
      </c>
      <c r="D251" s="500">
        <v>0</v>
      </c>
      <c r="F251" s="492">
        <f t="shared" si="9"/>
        <v>0</v>
      </c>
      <c r="G251" s="492">
        <f t="shared" si="10"/>
        <v>0</v>
      </c>
      <c r="H251" s="492">
        <f>IF($S$8="Y",F251*0.05,0)</f>
        <v>0</v>
      </c>
    </row>
    <row r="252" spans="1:8" s="494" customFormat="1" ht="15" customHeight="1">
      <c r="A252" s="490" t="s">
        <v>879</v>
      </c>
      <c r="B252" s="498" t="s">
        <v>1160</v>
      </c>
      <c r="C252" s="512" t="str">
        <f t="shared" si="11"/>
        <v>18-01</v>
      </c>
      <c r="D252" s="500">
        <v>0</v>
      </c>
      <c r="F252" s="492">
        <f t="shared" si="9"/>
        <v>0</v>
      </c>
      <c r="G252" s="492">
        <f t="shared" si="10"/>
        <v>0</v>
      </c>
      <c r="H252" s="492">
        <f>IF($S$9="Y",F252*0.05,0)</f>
        <v>0</v>
      </c>
    </row>
    <row r="253" spans="1:8" s="494" customFormat="1" ht="15" customHeight="1">
      <c r="A253" s="490" t="s">
        <v>879</v>
      </c>
      <c r="B253" s="498" t="s">
        <v>1160</v>
      </c>
      <c r="C253" s="513" t="str">
        <f t="shared" si="11"/>
        <v>Color Code</v>
      </c>
      <c r="D253" s="500">
        <v>0</v>
      </c>
      <c r="F253" s="492">
        <f t="shared" si="9"/>
        <v>0</v>
      </c>
      <c r="G253" s="492">
        <f t="shared" si="10"/>
        <v>0</v>
      </c>
      <c r="H253" s="492">
        <f>IF($S$10="Y",F253*0.05,0)</f>
        <v>0</v>
      </c>
    </row>
    <row r="254" spans="1:8" s="494" customFormat="1" ht="15" customHeight="1">
      <c r="A254" s="490" t="s">
        <v>803</v>
      </c>
      <c r="B254" s="498" t="s">
        <v>1161</v>
      </c>
      <c r="C254" s="499" t="str">
        <f t="shared" si="11"/>
        <v>11-12</v>
      </c>
      <c r="D254" s="500">
        <v>0</v>
      </c>
      <c r="F254" s="492">
        <f t="shared" si="9"/>
        <v>0</v>
      </c>
      <c r="G254" s="492">
        <f t="shared" si="10"/>
        <v>0</v>
      </c>
      <c r="H254" s="492">
        <f>IF($S$2="Y",F254*0.05,0)</f>
        <v>0</v>
      </c>
    </row>
    <row r="255" spans="1:8" s="494" customFormat="1" ht="15" customHeight="1">
      <c r="A255" s="490" t="s">
        <v>803</v>
      </c>
      <c r="B255" s="498" t="s">
        <v>1161</v>
      </c>
      <c r="C255" s="504" t="str">
        <f t="shared" si="11"/>
        <v>14-01</v>
      </c>
      <c r="D255" s="500">
        <v>0</v>
      </c>
      <c r="F255" s="492">
        <f t="shared" si="9"/>
        <v>0</v>
      </c>
      <c r="G255" s="492">
        <f t="shared" si="10"/>
        <v>0</v>
      </c>
      <c r="H255" s="492">
        <f>IF($S$3="Y",F255*0.05,0)</f>
        <v>0</v>
      </c>
    </row>
    <row r="256" spans="1:8" s="494" customFormat="1" ht="15" customHeight="1">
      <c r="A256" s="490" t="s">
        <v>803</v>
      </c>
      <c r="B256" s="498" t="s">
        <v>1161</v>
      </c>
      <c r="C256" s="505" t="str">
        <f t="shared" si="11"/>
        <v>15-12</v>
      </c>
      <c r="D256" s="500">
        <v>0</v>
      </c>
      <c r="F256" s="492">
        <f t="shared" si="9"/>
        <v>0</v>
      </c>
      <c r="G256" s="492">
        <f t="shared" si="10"/>
        <v>0</v>
      </c>
      <c r="H256" s="492">
        <f>IF($S$4="Y",F256*0.05,0)</f>
        <v>0</v>
      </c>
    </row>
    <row r="257" spans="1:8" s="494" customFormat="1" ht="15" customHeight="1">
      <c r="A257" s="490" t="s">
        <v>803</v>
      </c>
      <c r="B257" s="498" t="s">
        <v>1161</v>
      </c>
      <c r="C257" s="506" t="str">
        <f t="shared" si="11"/>
        <v>16-16</v>
      </c>
      <c r="D257" s="500">
        <v>0</v>
      </c>
      <c r="F257" s="492">
        <f t="shared" si="9"/>
        <v>0</v>
      </c>
      <c r="G257" s="492">
        <f t="shared" si="10"/>
        <v>0</v>
      </c>
      <c r="H257" s="492">
        <f>IF($S$5="Y",F257*0.05,0)</f>
        <v>0</v>
      </c>
    </row>
    <row r="258" spans="1:8" s="494" customFormat="1" ht="15" customHeight="1">
      <c r="A258" s="490" t="s">
        <v>803</v>
      </c>
      <c r="B258" s="498" t="s">
        <v>1161</v>
      </c>
      <c r="C258" s="507" t="str">
        <f t="shared" si="11"/>
        <v>13-01</v>
      </c>
      <c r="D258" s="500">
        <v>0</v>
      </c>
      <c r="F258" s="492">
        <f t="shared" ref="F258:F321" si="12">D258*E258</f>
        <v>0</v>
      </c>
      <c r="G258" s="492">
        <f t="shared" ref="G258:G321" si="13">IF($S$11="Y",F258*0.05,0)</f>
        <v>0</v>
      </c>
      <c r="H258" s="492">
        <f>IF($S$6="Y",F258*0.05,0)</f>
        <v>0</v>
      </c>
    </row>
    <row r="259" spans="1:8" s="494" customFormat="1" ht="15" customHeight="1">
      <c r="A259" s="490" t="s">
        <v>803</v>
      </c>
      <c r="B259" s="498" t="s">
        <v>1161</v>
      </c>
      <c r="C259" s="508" t="str">
        <f t="shared" si="11"/>
        <v>07-13</v>
      </c>
      <c r="D259" s="500">
        <v>0</v>
      </c>
      <c r="F259" s="492">
        <f t="shared" si="12"/>
        <v>0</v>
      </c>
      <c r="G259" s="492">
        <f t="shared" si="13"/>
        <v>0</v>
      </c>
      <c r="H259" s="492">
        <f>IF($S$7="Y",F259*0.05,0)</f>
        <v>0</v>
      </c>
    </row>
    <row r="260" spans="1:8" s="494" customFormat="1" ht="15" customHeight="1">
      <c r="A260" s="490" t="s">
        <v>803</v>
      </c>
      <c r="B260" s="498" t="s">
        <v>1161</v>
      </c>
      <c r="C260" s="509" t="str">
        <f t="shared" si="11"/>
        <v>11-26</v>
      </c>
      <c r="D260" s="500">
        <v>0</v>
      </c>
      <c r="F260" s="492">
        <f t="shared" si="12"/>
        <v>0</v>
      </c>
      <c r="G260" s="492">
        <f t="shared" si="13"/>
        <v>0</v>
      </c>
      <c r="H260" s="492">
        <f>IF($S$8="Y",F260*0.05,0)</f>
        <v>0</v>
      </c>
    </row>
    <row r="261" spans="1:8" s="494" customFormat="1" ht="15" customHeight="1">
      <c r="A261" s="490" t="s">
        <v>803</v>
      </c>
      <c r="B261" s="498" t="s">
        <v>1161</v>
      </c>
      <c r="C261" s="512" t="str">
        <f t="shared" si="11"/>
        <v>18-01</v>
      </c>
      <c r="D261" s="500">
        <v>0</v>
      </c>
      <c r="F261" s="492">
        <f t="shared" si="12"/>
        <v>0</v>
      </c>
      <c r="G261" s="492">
        <f t="shared" si="13"/>
        <v>0</v>
      </c>
      <c r="H261" s="492">
        <f>IF($S$9="Y",F261*0.05,0)</f>
        <v>0</v>
      </c>
    </row>
    <row r="262" spans="1:8" s="494" customFormat="1" ht="15" customHeight="1">
      <c r="A262" s="490" t="s">
        <v>803</v>
      </c>
      <c r="B262" s="498" t="s">
        <v>1161</v>
      </c>
      <c r="C262" s="513" t="str">
        <f t="shared" si="11"/>
        <v>Color Code</v>
      </c>
      <c r="D262" s="500">
        <v>0</v>
      </c>
      <c r="F262" s="492">
        <f t="shared" si="12"/>
        <v>0</v>
      </c>
      <c r="G262" s="492">
        <f t="shared" si="13"/>
        <v>0</v>
      </c>
      <c r="H262" s="492">
        <f>IF($S$10="Y",F262*0.05,0)</f>
        <v>0</v>
      </c>
    </row>
    <row r="263" spans="1:8" s="494" customFormat="1" ht="15" customHeight="1">
      <c r="A263" s="490" t="s">
        <v>805</v>
      </c>
      <c r="B263" s="498" t="s">
        <v>1162</v>
      </c>
      <c r="C263" s="499" t="str">
        <f t="shared" si="11"/>
        <v>11-12</v>
      </c>
      <c r="D263" s="500">
        <v>0</v>
      </c>
      <c r="F263" s="492">
        <f t="shared" si="12"/>
        <v>0</v>
      </c>
      <c r="G263" s="492">
        <f t="shared" si="13"/>
        <v>0</v>
      </c>
      <c r="H263" s="492">
        <f>IF($S$2="Y",F263*0.05,0)</f>
        <v>0</v>
      </c>
    </row>
    <row r="264" spans="1:8" s="494" customFormat="1" ht="15" customHeight="1">
      <c r="A264" s="490" t="s">
        <v>805</v>
      </c>
      <c r="B264" s="498" t="s">
        <v>1162</v>
      </c>
      <c r="C264" s="504" t="str">
        <f t="shared" si="11"/>
        <v>14-01</v>
      </c>
      <c r="D264" s="500">
        <v>0</v>
      </c>
      <c r="F264" s="492">
        <f t="shared" si="12"/>
        <v>0</v>
      </c>
      <c r="G264" s="492">
        <f t="shared" si="13"/>
        <v>0</v>
      </c>
      <c r="H264" s="492">
        <f>IF($S$3="Y",F264*0.05,0)</f>
        <v>0</v>
      </c>
    </row>
    <row r="265" spans="1:8" s="494" customFormat="1" ht="15" customHeight="1">
      <c r="A265" s="490" t="s">
        <v>805</v>
      </c>
      <c r="B265" s="498" t="s">
        <v>1162</v>
      </c>
      <c r="C265" s="505" t="str">
        <f t="shared" si="11"/>
        <v>15-12</v>
      </c>
      <c r="D265" s="500">
        <v>0</v>
      </c>
      <c r="F265" s="492">
        <f t="shared" si="12"/>
        <v>0</v>
      </c>
      <c r="G265" s="492">
        <f t="shared" si="13"/>
        <v>0</v>
      </c>
      <c r="H265" s="492">
        <f>IF($S$4="Y",F265*0.05,0)</f>
        <v>0</v>
      </c>
    </row>
    <row r="266" spans="1:8" s="494" customFormat="1" ht="15" customHeight="1">
      <c r="A266" s="490" t="s">
        <v>805</v>
      </c>
      <c r="B266" s="498" t="s">
        <v>1162</v>
      </c>
      <c r="C266" s="506" t="str">
        <f t="shared" si="11"/>
        <v>16-16</v>
      </c>
      <c r="D266" s="500">
        <v>0</v>
      </c>
      <c r="F266" s="492">
        <f t="shared" si="12"/>
        <v>0</v>
      </c>
      <c r="G266" s="492">
        <f t="shared" si="13"/>
        <v>0</v>
      </c>
      <c r="H266" s="492">
        <f>IF($S$5="Y",F266*0.05,0)</f>
        <v>0</v>
      </c>
    </row>
    <row r="267" spans="1:8" s="494" customFormat="1" ht="15" customHeight="1">
      <c r="A267" s="490" t="s">
        <v>805</v>
      </c>
      <c r="B267" s="498" t="s">
        <v>1162</v>
      </c>
      <c r="C267" s="507" t="str">
        <f t="shared" ref="C267:C330" si="14">C258</f>
        <v>13-01</v>
      </c>
      <c r="D267" s="500">
        <v>0</v>
      </c>
      <c r="F267" s="492">
        <f t="shared" si="12"/>
        <v>0</v>
      </c>
      <c r="G267" s="492">
        <f t="shared" si="13"/>
        <v>0</v>
      </c>
      <c r="H267" s="492">
        <f>IF($S$6="Y",F267*0.05,0)</f>
        <v>0</v>
      </c>
    </row>
    <row r="268" spans="1:8" s="494" customFormat="1" ht="15" customHeight="1">
      <c r="A268" s="490" t="s">
        <v>805</v>
      </c>
      <c r="B268" s="498" t="s">
        <v>1162</v>
      </c>
      <c r="C268" s="508" t="str">
        <f t="shared" si="14"/>
        <v>07-13</v>
      </c>
      <c r="D268" s="500">
        <v>0</v>
      </c>
      <c r="F268" s="492">
        <f t="shared" si="12"/>
        <v>0</v>
      </c>
      <c r="G268" s="492">
        <f t="shared" si="13"/>
        <v>0</v>
      </c>
      <c r="H268" s="492">
        <f>IF($S$7="Y",F268*0.05,0)</f>
        <v>0</v>
      </c>
    </row>
    <row r="269" spans="1:8" s="494" customFormat="1" ht="15" customHeight="1">
      <c r="A269" s="490" t="s">
        <v>805</v>
      </c>
      <c r="B269" s="498" t="s">
        <v>1162</v>
      </c>
      <c r="C269" s="509" t="str">
        <f t="shared" si="14"/>
        <v>11-26</v>
      </c>
      <c r="D269" s="500">
        <v>0</v>
      </c>
      <c r="F269" s="492">
        <f t="shared" si="12"/>
        <v>0</v>
      </c>
      <c r="G269" s="492">
        <f t="shared" si="13"/>
        <v>0</v>
      </c>
      <c r="H269" s="492">
        <f>IF($S$8="Y",F269*0.05,0)</f>
        <v>0</v>
      </c>
    </row>
    <row r="270" spans="1:8" s="494" customFormat="1" ht="15" customHeight="1">
      <c r="A270" s="490" t="s">
        <v>805</v>
      </c>
      <c r="B270" s="498" t="s">
        <v>1162</v>
      </c>
      <c r="C270" s="512" t="str">
        <f t="shared" si="14"/>
        <v>18-01</v>
      </c>
      <c r="D270" s="500">
        <v>0</v>
      </c>
      <c r="F270" s="492">
        <f t="shared" si="12"/>
        <v>0</v>
      </c>
      <c r="G270" s="492">
        <f t="shared" si="13"/>
        <v>0</v>
      </c>
      <c r="H270" s="492">
        <f>IF($S$9="Y",F270*0.05,0)</f>
        <v>0</v>
      </c>
    </row>
    <row r="271" spans="1:8" s="494" customFormat="1" ht="15" customHeight="1">
      <c r="A271" s="490" t="s">
        <v>805</v>
      </c>
      <c r="B271" s="498" t="s">
        <v>1162</v>
      </c>
      <c r="C271" s="513" t="str">
        <f t="shared" si="14"/>
        <v>Color Code</v>
      </c>
      <c r="D271" s="500">
        <v>0</v>
      </c>
      <c r="F271" s="492">
        <f t="shared" si="12"/>
        <v>0</v>
      </c>
      <c r="G271" s="492">
        <f t="shared" si="13"/>
        <v>0</v>
      </c>
      <c r="H271" s="492">
        <f>IF($S$10="Y",F271*0.05,0)</f>
        <v>0</v>
      </c>
    </row>
    <row r="272" spans="1:8" s="494" customFormat="1" ht="15" customHeight="1">
      <c r="A272" s="490" t="s">
        <v>673</v>
      </c>
      <c r="B272" s="498" t="s">
        <v>1163</v>
      </c>
      <c r="C272" s="499" t="str">
        <f t="shared" si="14"/>
        <v>11-12</v>
      </c>
      <c r="D272" s="500">
        <v>0</v>
      </c>
      <c r="F272" s="492">
        <f t="shared" si="12"/>
        <v>0</v>
      </c>
      <c r="G272" s="492">
        <f t="shared" si="13"/>
        <v>0</v>
      </c>
      <c r="H272" s="492">
        <f>IF($S$2="Y",F272*0.05,0)</f>
        <v>0</v>
      </c>
    </row>
    <row r="273" spans="1:8" s="494" customFormat="1" ht="15" customHeight="1">
      <c r="A273" s="490" t="s">
        <v>673</v>
      </c>
      <c r="B273" s="498" t="s">
        <v>1163</v>
      </c>
      <c r="C273" s="504" t="str">
        <f t="shared" si="14"/>
        <v>14-01</v>
      </c>
      <c r="D273" s="500">
        <v>0</v>
      </c>
      <c r="F273" s="492">
        <f t="shared" si="12"/>
        <v>0</v>
      </c>
      <c r="G273" s="492">
        <f t="shared" si="13"/>
        <v>0</v>
      </c>
      <c r="H273" s="492">
        <f>IF($S$3="Y",F273*0.05,0)</f>
        <v>0</v>
      </c>
    </row>
    <row r="274" spans="1:8" s="494" customFormat="1" ht="15" customHeight="1">
      <c r="A274" s="490" t="s">
        <v>673</v>
      </c>
      <c r="B274" s="498" t="s">
        <v>1163</v>
      </c>
      <c r="C274" s="505" t="str">
        <f t="shared" si="14"/>
        <v>15-12</v>
      </c>
      <c r="D274" s="500">
        <v>0</v>
      </c>
      <c r="F274" s="492">
        <f t="shared" si="12"/>
        <v>0</v>
      </c>
      <c r="G274" s="492">
        <f t="shared" si="13"/>
        <v>0</v>
      </c>
      <c r="H274" s="492">
        <f>IF($S$4="Y",F274*0.05,0)</f>
        <v>0</v>
      </c>
    </row>
    <row r="275" spans="1:8" s="494" customFormat="1" ht="15" customHeight="1">
      <c r="A275" s="490" t="s">
        <v>673</v>
      </c>
      <c r="B275" s="498" t="s">
        <v>1163</v>
      </c>
      <c r="C275" s="506" t="str">
        <f t="shared" si="14"/>
        <v>16-16</v>
      </c>
      <c r="D275" s="500">
        <v>0</v>
      </c>
      <c r="F275" s="492">
        <f t="shared" si="12"/>
        <v>0</v>
      </c>
      <c r="G275" s="492">
        <f t="shared" si="13"/>
        <v>0</v>
      </c>
      <c r="H275" s="492">
        <f>IF($S$5="Y",F275*0.05,0)</f>
        <v>0</v>
      </c>
    </row>
    <row r="276" spans="1:8" s="494" customFormat="1" ht="15" customHeight="1">
      <c r="A276" s="490" t="s">
        <v>673</v>
      </c>
      <c r="B276" s="498" t="s">
        <v>1163</v>
      </c>
      <c r="C276" s="507" t="str">
        <f t="shared" si="14"/>
        <v>13-01</v>
      </c>
      <c r="D276" s="500">
        <v>0</v>
      </c>
      <c r="F276" s="492">
        <f t="shared" si="12"/>
        <v>0</v>
      </c>
      <c r="G276" s="492">
        <f t="shared" si="13"/>
        <v>0</v>
      </c>
      <c r="H276" s="492">
        <f>IF($S$6="Y",F276*0.05,0)</f>
        <v>0</v>
      </c>
    </row>
    <row r="277" spans="1:8" s="494" customFormat="1" ht="15" customHeight="1">
      <c r="A277" s="490" t="s">
        <v>673</v>
      </c>
      <c r="B277" s="498" t="s">
        <v>1163</v>
      </c>
      <c r="C277" s="508" t="str">
        <f t="shared" si="14"/>
        <v>07-13</v>
      </c>
      <c r="D277" s="500">
        <v>0</v>
      </c>
      <c r="F277" s="492">
        <f t="shared" si="12"/>
        <v>0</v>
      </c>
      <c r="G277" s="492">
        <f t="shared" si="13"/>
        <v>0</v>
      </c>
      <c r="H277" s="492">
        <f>IF($S$7="Y",F277*0.05,0)</f>
        <v>0</v>
      </c>
    </row>
    <row r="278" spans="1:8" s="494" customFormat="1" ht="15" customHeight="1">
      <c r="A278" s="490" t="s">
        <v>673</v>
      </c>
      <c r="B278" s="498" t="s">
        <v>1163</v>
      </c>
      <c r="C278" s="509" t="str">
        <f t="shared" si="14"/>
        <v>11-26</v>
      </c>
      <c r="D278" s="500">
        <v>0</v>
      </c>
      <c r="F278" s="492">
        <f t="shared" si="12"/>
        <v>0</v>
      </c>
      <c r="G278" s="492">
        <f t="shared" si="13"/>
        <v>0</v>
      </c>
      <c r="H278" s="492">
        <f>IF($S$8="Y",F278*0.05,0)</f>
        <v>0</v>
      </c>
    </row>
    <row r="279" spans="1:8" s="494" customFormat="1" ht="15" customHeight="1">
      <c r="A279" s="490" t="s">
        <v>673</v>
      </c>
      <c r="B279" s="498" t="s">
        <v>1163</v>
      </c>
      <c r="C279" s="512" t="str">
        <f t="shared" si="14"/>
        <v>18-01</v>
      </c>
      <c r="D279" s="500">
        <v>0</v>
      </c>
      <c r="F279" s="492">
        <f t="shared" si="12"/>
        <v>0</v>
      </c>
      <c r="G279" s="492">
        <f t="shared" si="13"/>
        <v>0</v>
      </c>
      <c r="H279" s="492">
        <f>IF($S$9="Y",F279*0.05,0)</f>
        <v>0</v>
      </c>
    </row>
    <row r="280" spans="1:8" s="494" customFormat="1" ht="15" customHeight="1">
      <c r="A280" s="490" t="s">
        <v>673</v>
      </c>
      <c r="B280" s="498" t="s">
        <v>1163</v>
      </c>
      <c r="C280" s="513" t="str">
        <f t="shared" si="14"/>
        <v>Color Code</v>
      </c>
      <c r="D280" s="500">
        <v>0</v>
      </c>
      <c r="F280" s="492">
        <f t="shared" si="12"/>
        <v>0</v>
      </c>
      <c r="G280" s="492">
        <f t="shared" si="13"/>
        <v>0</v>
      </c>
      <c r="H280" s="492">
        <f>IF($S$10="Y",F280*0.05,0)</f>
        <v>0</v>
      </c>
    </row>
    <row r="281" spans="1:8" s="494" customFormat="1" ht="15" customHeight="1">
      <c r="A281" s="490" t="s">
        <v>645</v>
      </c>
      <c r="B281" s="498" t="s">
        <v>1164</v>
      </c>
      <c r="C281" s="499" t="str">
        <f t="shared" si="14"/>
        <v>11-12</v>
      </c>
      <c r="D281" s="500">
        <v>0</v>
      </c>
      <c r="F281" s="492">
        <f t="shared" si="12"/>
        <v>0</v>
      </c>
      <c r="G281" s="492">
        <f t="shared" si="13"/>
        <v>0</v>
      </c>
      <c r="H281" s="492">
        <f>IF($S$2="Y",F281*0.05,0)</f>
        <v>0</v>
      </c>
    </row>
    <row r="282" spans="1:8" s="494" customFormat="1" ht="15" customHeight="1">
      <c r="A282" s="490" t="s">
        <v>645</v>
      </c>
      <c r="B282" s="498" t="s">
        <v>1164</v>
      </c>
      <c r="C282" s="504" t="str">
        <f t="shared" si="14"/>
        <v>14-01</v>
      </c>
      <c r="D282" s="500">
        <v>0</v>
      </c>
      <c r="F282" s="492">
        <f t="shared" si="12"/>
        <v>0</v>
      </c>
      <c r="G282" s="492">
        <f t="shared" si="13"/>
        <v>0</v>
      </c>
      <c r="H282" s="492">
        <f>IF($S$3="Y",F282*0.05,0)</f>
        <v>0</v>
      </c>
    </row>
    <row r="283" spans="1:8" s="494" customFormat="1" ht="15" customHeight="1">
      <c r="A283" s="490" t="s">
        <v>645</v>
      </c>
      <c r="B283" s="498" t="s">
        <v>1164</v>
      </c>
      <c r="C283" s="505" t="str">
        <f t="shared" si="14"/>
        <v>15-12</v>
      </c>
      <c r="D283" s="500">
        <v>0</v>
      </c>
      <c r="F283" s="492">
        <f t="shared" si="12"/>
        <v>0</v>
      </c>
      <c r="G283" s="492">
        <f t="shared" si="13"/>
        <v>0</v>
      </c>
      <c r="H283" s="492">
        <f>IF($S$4="Y",F283*0.05,0)</f>
        <v>0</v>
      </c>
    </row>
    <row r="284" spans="1:8" s="494" customFormat="1" ht="15" customHeight="1">
      <c r="A284" s="490" t="s">
        <v>645</v>
      </c>
      <c r="B284" s="498" t="s">
        <v>1164</v>
      </c>
      <c r="C284" s="506" t="str">
        <f t="shared" si="14"/>
        <v>16-16</v>
      </c>
      <c r="D284" s="500">
        <v>0</v>
      </c>
      <c r="F284" s="492">
        <f t="shared" si="12"/>
        <v>0</v>
      </c>
      <c r="G284" s="492">
        <f t="shared" si="13"/>
        <v>0</v>
      </c>
      <c r="H284" s="492">
        <f>IF($S$5="Y",F284*0.05,0)</f>
        <v>0</v>
      </c>
    </row>
    <row r="285" spans="1:8" s="494" customFormat="1" ht="15" customHeight="1">
      <c r="A285" s="490" t="s">
        <v>645</v>
      </c>
      <c r="B285" s="498" t="s">
        <v>1164</v>
      </c>
      <c r="C285" s="507" t="str">
        <f t="shared" si="14"/>
        <v>13-01</v>
      </c>
      <c r="D285" s="500">
        <v>0</v>
      </c>
      <c r="F285" s="492">
        <f t="shared" si="12"/>
        <v>0</v>
      </c>
      <c r="G285" s="492">
        <f t="shared" si="13"/>
        <v>0</v>
      </c>
      <c r="H285" s="492">
        <f>IF($S$6="Y",F285*0.05,0)</f>
        <v>0</v>
      </c>
    </row>
    <row r="286" spans="1:8" s="494" customFormat="1" ht="15" customHeight="1">
      <c r="A286" s="490" t="s">
        <v>645</v>
      </c>
      <c r="B286" s="498" t="s">
        <v>1164</v>
      </c>
      <c r="C286" s="508" t="str">
        <f t="shared" si="14"/>
        <v>07-13</v>
      </c>
      <c r="D286" s="500">
        <v>0</v>
      </c>
      <c r="F286" s="492">
        <f t="shared" si="12"/>
        <v>0</v>
      </c>
      <c r="G286" s="492">
        <f t="shared" si="13"/>
        <v>0</v>
      </c>
      <c r="H286" s="492">
        <f>IF($S$7="Y",F286*0.05,0)</f>
        <v>0</v>
      </c>
    </row>
    <row r="287" spans="1:8" s="494" customFormat="1" ht="15" customHeight="1">
      <c r="A287" s="490" t="s">
        <v>645</v>
      </c>
      <c r="B287" s="498" t="s">
        <v>1164</v>
      </c>
      <c r="C287" s="509" t="str">
        <f t="shared" si="14"/>
        <v>11-26</v>
      </c>
      <c r="D287" s="500">
        <v>0</v>
      </c>
      <c r="F287" s="492">
        <f t="shared" si="12"/>
        <v>0</v>
      </c>
      <c r="G287" s="492">
        <f t="shared" si="13"/>
        <v>0</v>
      </c>
      <c r="H287" s="492">
        <f>IF($S$8="Y",F287*0.05,0)</f>
        <v>0</v>
      </c>
    </row>
    <row r="288" spans="1:8" s="494" customFormat="1" ht="15" customHeight="1">
      <c r="A288" s="490" t="s">
        <v>645</v>
      </c>
      <c r="B288" s="498" t="s">
        <v>1164</v>
      </c>
      <c r="C288" s="512" t="str">
        <f t="shared" si="14"/>
        <v>18-01</v>
      </c>
      <c r="D288" s="500">
        <v>0</v>
      </c>
      <c r="F288" s="492">
        <f t="shared" si="12"/>
        <v>0</v>
      </c>
      <c r="G288" s="492">
        <f t="shared" si="13"/>
        <v>0</v>
      </c>
      <c r="H288" s="492">
        <f>IF($S$9="Y",F288*0.05,0)</f>
        <v>0</v>
      </c>
    </row>
    <row r="289" spans="1:8" s="494" customFormat="1" ht="15" customHeight="1">
      <c r="A289" s="490" t="s">
        <v>645</v>
      </c>
      <c r="B289" s="498" t="s">
        <v>1164</v>
      </c>
      <c r="C289" s="513" t="str">
        <f t="shared" si="14"/>
        <v>Color Code</v>
      </c>
      <c r="D289" s="500">
        <v>0</v>
      </c>
      <c r="F289" s="492">
        <f t="shared" si="12"/>
        <v>0</v>
      </c>
      <c r="G289" s="492">
        <f t="shared" si="13"/>
        <v>0</v>
      </c>
      <c r="H289" s="492">
        <f>IF($S$10="Y",F289*0.05,0)</f>
        <v>0</v>
      </c>
    </row>
    <row r="290" spans="1:8" s="494" customFormat="1" ht="15" customHeight="1">
      <c r="A290" s="490" t="s">
        <v>739</v>
      </c>
      <c r="B290" s="498" t="s">
        <v>1165</v>
      </c>
      <c r="C290" s="499" t="str">
        <f t="shared" si="14"/>
        <v>11-12</v>
      </c>
      <c r="D290" s="500">
        <v>0</v>
      </c>
      <c r="F290" s="492">
        <f t="shared" si="12"/>
        <v>0</v>
      </c>
      <c r="G290" s="492">
        <f t="shared" si="13"/>
        <v>0</v>
      </c>
      <c r="H290" s="492">
        <f>IF($S$2="Y",F290*0.05,0)</f>
        <v>0</v>
      </c>
    </row>
    <row r="291" spans="1:8" s="494" customFormat="1" ht="15" customHeight="1">
      <c r="A291" s="490" t="s">
        <v>739</v>
      </c>
      <c r="B291" s="498" t="s">
        <v>1165</v>
      </c>
      <c r="C291" s="504" t="str">
        <f t="shared" si="14"/>
        <v>14-01</v>
      </c>
      <c r="D291" s="500">
        <v>0</v>
      </c>
      <c r="F291" s="492">
        <f t="shared" si="12"/>
        <v>0</v>
      </c>
      <c r="G291" s="492">
        <f t="shared" si="13"/>
        <v>0</v>
      </c>
      <c r="H291" s="492">
        <f>IF($S$3="Y",F291*0.05,0)</f>
        <v>0</v>
      </c>
    </row>
    <row r="292" spans="1:8" s="494" customFormat="1" ht="15" customHeight="1">
      <c r="A292" s="490" t="s">
        <v>739</v>
      </c>
      <c r="B292" s="498" t="s">
        <v>1165</v>
      </c>
      <c r="C292" s="505" t="str">
        <f t="shared" si="14"/>
        <v>15-12</v>
      </c>
      <c r="D292" s="500">
        <v>0</v>
      </c>
      <c r="F292" s="492">
        <f t="shared" si="12"/>
        <v>0</v>
      </c>
      <c r="G292" s="492">
        <f t="shared" si="13"/>
        <v>0</v>
      </c>
      <c r="H292" s="492">
        <f>IF($S$4="Y",F292*0.05,0)</f>
        <v>0</v>
      </c>
    </row>
    <row r="293" spans="1:8" s="494" customFormat="1" ht="15" customHeight="1">
      <c r="A293" s="490" t="s">
        <v>739</v>
      </c>
      <c r="B293" s="498" t="s">
        <v>1165</v>
      </c>
      <c r="C293" s="506" t="str">
        <f t="shared" si="14"/>
        <v>16-16</v>
      </c>
      <c r="D293" s="500">
        <v>0</v>
      </c>
      <c r="F293" s="492">
        <f t="shared" si="12"/>
        <v>0</v>
      </c>
      <c r="G293" s="492">
        <f t="shared" si="13"/>
        <v>0</v>
      </c>
      <c r="H293" s="492">
        <f>IF($S$5="Y",F293*0.05,0)</f>
        <v>0</v>
      </c>
    </row>
    <row r="294" spans="1:8" s="494" customFormat="1" ht="15" customHeight="1">
      <c r="A294" s="490" t="s">
        <v>739</v>
      </c>
      <c r="B294" s="498" t="s">
        <v>1165</v>
      </c>
      <c r="C294" s="507" t="str">
        <f t="shared" si="14"/>
        <v>13-01</v>
      </c>
      <c r="D294" s="500">
        <v>0</v>
      </c>
      <c r="F294" s="492">
        <f t="shared" si="12"/>
        <v>0</v>
      </c>
      <c r="G294" s="492">
        <f t="shared" si="13"/>
        <v>0</v>
      </c>
      <c r="H294" s="492">
        <f>IF($S$6="Y",F294*0.05,0)</f>
        <v>0</v>
      </c>
    </row>
    <row r="295" spans="1:8" s="494" customFormat="1" ht="15" customHeight="1">
      <c r="A295" s="490" t="s">
        <v>739</v>
      </c>
      <c r="B295" s="498" t="s">
        <v>1165</v>
      </c>
      <c r="C295" s="508" t="str">
        <f t="shared" si="14"/>
        <v>07-13</v>
      </c>
      <c r="D295" s="500">
        <v>0</v>
      </c>
      <c r="F295" s="492">
        <f t="shared" si="12"/>
        <v>0</v>
      </c>
      <c r="G295" s="492">
        <f t="shared" si="13"/>
        <v>0</v>
      </c>
      <c r="H295" s="492">
        <f>IF($S$7="Y",F295*0.05,0)</f>
        <v>0</v>
      </c>
    </row>
    <row r="296" spans="1:8" s="494" customFormat="1" ht="15" customHeight="1">
      <c r="A296" s="490" t="s">
        <v>739</v>
      </c>
      <c r="B296" s="498" t="s">
        <v>1165</v>
      </c>
      <c r="C296" s="509" t="str">
        <f t="shared" si="14"/>
        <v>11-26</v>
      </c>
      <c r="D296" s="500">
        <v>0</v>
      </c>
      <c r="F296" s="492">
        <f t="shared" si="12"/>
        <v>0</v>
      </c>
      <c r="G296" s="492">
        <f t="shared" si="13"/>
        <v>0</v>
      </c>
      <c r="H296" s="492">
        <f>IF($S$8="Y",F296*0.05,0)</f>
        <v>0</v>
      </c>
    </row>
    <row r="297" spans="1:8" s="494" customFormat="1" ht="15" customHeight="1">
      <c r="A297" s="490" t="s">
        <v>739</v>
      </c>
      <c r="B297" s="498" t="s">
        <v>1165</v>
      </c>
      <c r="C297" s="512" t="str">
        <f t="shared" si="14"/>
        <v>18-01</v>
      </c>
      <c r="D297" s="500">
        <v>0</v>
      </c>
      <c r="F297" s="492">
        <f t="shared" si="12"/>
        <v>0</v>
      </c>
      <c r="G297" s="492">
        <f t="shared" si="13"/>
        <v>0</v>
      </c>
      <c r="H297" s="492">
        <f>IF($S$9="Y",F297*0.05,0)</f>
        <v>0</v>
      </c>
    </row>
    <row r="298" spans="1:8" s="494" customFormat="1" ht="15" customHeight="1">
      <c r="A298" s="490" t="s">
        <v>739</v>
      </c>
      <c r="B298" s="498" t="s">
        <v>1165</v>
      </c>
      <c r="C298" s="513" t="str">
        <f t="shared" si="14"/>
        <v>Color Code</v>
      </c>
      <c r="D298" s="500">
        <v>0</v>
      </c>
      <c r="F298" s="492">
        <f t="shared" si="12"/>
        <v>0</v>
      </c>
      <c r="G298" s="492">
        <f t="shared" si="13"/>
        <v>0</v>
      </c>
      <c r="H298" s="492">
        <f>IF($S$10="Y",F298*0.05,0)</f>
        <v>0</v>
      </c>
    </row>
    <row r="299" spans="1:8" s="494" customFormat="1" ht="15" customHeight="1">
      <c r="A299" s="490" t="s">
        <v>647</v>
      </c>
      <c r="B299" s="498" t="s">
        <v>1166</v>
      </c>
      <c r="C299" s="499" t="str">
        <f t="shared" si="14"/>
        <v>11-12</v>
      </c>
      <c r="D299" s="500">
        <v>0</v>
      </c>
      <c r="F299" s="492">
        <f t="shared" si="12"/>
        <v>0</v>
      </c>
      <c r="G299" s="492">
        <f t="shared" si="13"/>
        <v>0</v>
      </c>
      <c r="H299" s="492">
        <f>IF($S$2="Y",F299*0.05,0)</f>
        <v>0</v>
      </c>
    </row>
    <row r="300" spans="1:8" s="494" customFormat="1" ht="15" customHeight="1">
      <c r="A300" s="490" t="s">
        <v>647</v>
      </c>
      <c r="B300" s="498" t="s">
        <v>1166</v>
      </c>
      <c r="C300" s="504" t="str">
        <f t="shared" si="14"/>
        <v>14-01</v>
      </c>
      <c r="D300" s="500">
        <v>0</v>
      </c>
      <c r="F300" s="492">
        <f t="shared" si="12"/>
        <v>0</v>
      </c>
      <c r="G300" s="492">
        <f t="shared" si="13"/>
        <v>0</v>
      </c>
      <c r="H300" s="492">
        <f>IF($S$3="Y",F300*0.05,0)</f>
        <v>0</v>
      </c>
    </row>
    <row r="301" spans="1:8" s="494" customFormat="1" ht="15" customHeight="1">
      <c r="A301" s="490" t="s">
        <v>647</v>
      </c>
      <c r="B301" s="498" t="s">
        <v>1166</v>
      </c>
      <c r="C301" s="505" t="str">
        <f t="shared" si="14"/>
        <v>15-12</v>
      </c>
      <c r="D301" s="500">
        <v>0</v>
      </c>
      <c r="F301" s="492">
        <f t="shared" si="12"/>
        <v>0</v>
      </c>
      <c r="G301" s="492">
        <f t="shared" si="13"/>
        <v>0</v>
      </c>
      <c r="H301" s="492">
        <f>IF($S$4="Y",F301*0.05,0)</f>
        <v>0</v>
      </c>
    </row>
    <row r="302" spans="1:8" s="494" customFormat="1" ht="15" customHeight="1">
      <c r="A302" s="490" t="s">
        <v>647</v>
      </c>
      <c r="B302" s="498" t="s">
        <v>1166</v>
      </c>
      <c r="C302" s="506" t="str">
        <f t="shared" si="14"/>
        <v>16-16</v>
      </c>
      <c r="D302" s="500">
        <v>0</v>
      </c>
      <c r="F302" s="492">
        <f t="shared" si="12"/>
        <v>0</v>
      </c>
      <c r="G302" s="492">
        <f t="shared" si="13"/>
        <v>0</v>
      </c>
      <c r="H302" s="492">
        <f>IF($S$5="Y",F302*0.05,0)</f>
        <v>0</v>
      </c>
    </row>
    <row r="303" spans="1:8" s="494" customFormat="1" ht="15" customHeight="1">
      <c r="A303" s="490" t="s">
        <v>647</v>
      </c>
      <c r="B303" s="498" t="s">
        <v>1166</v>
      </c>
      <c r="C303" s="507" t="str">
        <f t="shared" si="14"/>
        <v>13-01</v>
      </c>
      <c r="D303" s="500">
        <v>0</v>
      </c>
      <c r="F303" s="492">
        <f t="shared" si="12"/>
        <v>0</v>
      </c>
      <c r="G303" s="492">
        <f t="shared" si="13"/>
        <v>0</v>
      </c>
      <c r="H303" s="492">
        <f>IF($S$6="Y",F303*0.05,0)</f>
        <v>0</v>
      </c>
    </row>
    <row r="304" spans="1:8" s="494" customFormat="1" ht="15" customHeight="1">
      <c r="A304" s="490" t="s">
        <v>647</v>
      </c>
      <c r="B304" s="498" t="s">
        <v>1166</v>
      </c>
      <c r="C304" s="508" t="str">
        <f t="shared" si="14"/>
        <v>07-13</v>
      </c>
      <c r="D304" s="500">
        <v>0</v>
      </c>
      <c r="F304" s="492">
        <f t="shared" si="12"/>
        <v>0</v>
      </c>
      <c r="G304" s="492">
        <f t="shared" si="13"/>
        <v>0</v>
      </c>
      <c r="H304" s="492">
        <f>IF($S$7="Y",F304*0.05,0)</f>
        <v>0</v>
      </c>
    </row>
    <row r="305" spans="1:8" s="494" customFormat="1" ht="15" customHeight="1">
      <c r="A305" s="490" t="s">
        <v>647</v>
      </c>
      <c r="B305" s="498" t="s">
        <v>1166</v>
      </c>
      <c r="C305" s="509" t="str">
        <f t="shared" si="14"/>
        <v>11-26</v>
      </c>
      <c r="D305" s="500">
        <v>0</v>
      </c>
      <c r="F305" s="492">
        <f t="shared" si="12"/>
        <v>0</v>
      </c>
      <c r="G305" s="492">
        <f t="shared" si="13"/>
        <v>0</v>
      </c>
      <c r="H305" s="492">
        <f>IF($S$8="Y",F305*0.05,0)</f>
        <v>0</v>
      </c>
    </row>
    <row r="306" spans="1:8" s="494" customFormat="1" ht="15" customHeight="1">
      <c r="A306" s="490" t="s">
        <v>647</v>
      </c>
      <c r="B306" s="498" t="s">
        <v>1166</v>
      </c>
      <c r="C306" s="512" t="str">
        <f t="shared" si="14"/>
        <v>18-01</v>
      </c>
      <c r="D306" s="500">
        <v>0</v>
      </c>
      <c r="F306" s="492">
        <f t="shared" si="12"/>
        <v>0</v>
      </c>
      <c r="G306" s="492">
        <f t="shared" si="13"/>
        <v>0</v>
      </c>
      <c r="H306" s="492">
        <f>IF($S$9="Y",F306*0.05,0)</f>
        <v>0</v>
      </c>
    </row>
    <row r="307" spans="1:8" s="494" customFormat="1" ht="15" customHeight="1">
      <c r="A307" s="490" t="s">
        <v>647</v>
      </c>
      <c r="B307" s="498" t="s">
        <v>1166</v>
      </c>
      <c r="C307" s="513" t="str">
        <f t="shared" si="14"/>
        <v>Color Code</v>
      </c>
      <c r="D307" s="500">
        <v>0</v>
      </c>
      <c r="F307" s="492">
        <f t="shared" si="12"/>
        <v>0</v>
      </c>
      <c r="G307" s="492">
        <f t="shared" si="13"/>
        <v>0</v>
      </c>
      <c r="H307" s="492">
        <f>IF($S$10="Y",F307*0.05,0)</f>
        <v>0</v>
      </c>
    </row>
    <row r="308" spans="1:8" s="494" customFormat="1" ht="15" customHeight="1">
      <c r="A308" s="490" t="s">
        <v>741</v>
      </c>
      <c r="B308" s="498" t="s">
        <v>1167</v>
      </c>
      <c r="C308" s="499" t="str">
        <f t="shared" si="14"/>
        <v>11-12</v>
      </c>
      <c r="D308" s="500">
        <v>0</v>
      </c>
      <c r="F308" s="492">
        <f t="shared" si="12"/>
        <v>0</v>
      </c>
      <c r="G308" s="492">
        <f t="shared" si="13"/>
        <v>0</v>
      </c>
      <c r="H308" s="492">
        <f>IF($S$2="Y",F308*0.05,0)</f>
        <v>0</v>
      </c>
    </row>
    <row r="309" spans="1:8" s="494" customFormat="1" ht="15" customHeight="1">
      <c r="A309" s="490" t="s">
        <v>741</v>
      </c>
      <c r="B309" s="498" t="s">
        <v>1167</v>
      </c>
      <c r="C309" s="504" t="str">
        <f t="shared" si="14"/>
        <v>14-01</v>
      </c>
      <c r="D309" s="500">
        <v>0</v>
      </c>
      <c r="F309" s="492">
        <f t="shared" si="12"/>
        <v>0</v>
      </c>
      <c r="G309" s="492">
        <f t="shared" si="13"/>
        <v>0</v>
      </c>
      <c r="H309" s="492">
        <f>IF($S$3="Y",F309*0.05,0)</f>
        <v>0</v>
      </c>
    </row>
    <row r="310" spans="1:8" s="494" customFormat="1" ht="15" customHeight="1">
      <c r="A310" s="490" t="s">
        <v>741</v>
      </c>
      <c r="B310" s="498" t="s">
        <v>1167</v>
      </c>
      <c r="C310" s="505" t="str">
        <f t="shared" si="14"/>
        <v>15-12</v>
      </c>
      <c r="D310" s="500">
        <v>0</v>
      </c>
      <c r="F310" s="492">
        <f t="shared" si="12"/>
        <v>0</v>
      </c>
      <c r="G310" s="492">
        <f t="shared" si="13"/>
        <v>0</v>
      </c>
      <c r="H310" s="492">
        <f>IF($S$4="Y",F310*0.05,0)</f>
        <v>0</v>
      </c>
    </row>
    <row r="311" spans="1:8" s="494" customFormat="1" ht="15" customHeight="1">
      <c r="A311" s="490" t="s">
        <v>741</v>
      </c>
      <c r="B311" s="498" t="s">
        <v>1167</v>
      </c>
      <c r="C311" s="506" t="str">
        <f t="shared" si="14"/>
        <v>16-16</v>
      </c>
      <c r="D311" s="500">
        <v>0</v>
      </c>
      <c r="F311" s="492">
        <f t="shared" si="12"/>
        <v>0</v>
      </c>
      <c r="G311" s="492">
        <f t="shared" si="13"/>
        <v>0</v>
      </c>
      <c r="H311" s="492">
        <f>IF($S$5="Y",F311*0.05,0)</f>
        <v>0</v>
      </c>
    </row>
    <row r="312" spans="1:8" s="494" customFormat="1" ht="15" customHeight="1">
      <c r="A312" s="490" t="s">
        <v>741</v>
      </c>
      <c r="B312" s="498" t="s">
        <v>1167</v>
      </c>
      <c r="C312" s="507" t="str">
        <f t="shared" si="14"/>
        <v>13-01</v>
      </c>
      <c r="D312" s="500">
        <v>0</v>
      </c>
      <c r="F312" s="492">
        <f t="shared" si="12"/>
        <v>0</v>
      </c>
      <c r="G312" s="492">
        <f t="shared" si="13"/>
        <v>0</v>
      </c>
      <c r="H312" s="492">
        <f>IF($S$6="Y",F312*0.05,0)</f>
        <v>0</v>
      </c>
    </row>
    <row r="313" spans="1:8" s="494" customFormat="1" ht="15" customHeight="1">
      <c r="A313" s="490" t="s">
        <v>741</v>
      </c>
      <c r="B313" s="498" t="s">
        <v>1167</v>
      </c>
      <c r="C313" s="508" t="str">
        <f t="shared" si="14"/>
        <v>07-13</v>
      </c>
      <c r="D313" s="500">
        <v>0</v>
      </c>
      <c r="F313" s="492">
        <f t="shared" si="12"/>
        <v>0</v>
      </c>
      <c r="G313" s="492">
        <f t="shared" si="13"/>
        <v>0</v>
      </c>
      <c r="H313" s="492">
        <f>IF($S$7="Y",F313*0.05,0)</f>
        <v>0</v>
      </c>
    </row>
    <row r="314" spans="1:8" s="494" customFormat="1" ht="15" customHeight="1">
      <c r="A314" s="490" t="s">
        <v>741</v>
      </c>
      <c r="B314" s="498" t="s">
        <v>1167</v>
      </c>
      <c r="C314" s="509" t="str">
        <f t="shared" si="14"/>
        <v>11-26</v>
      </c>
      <c r="D314" s="500">
        <v>0</v>
      </c>
      <c r="F314" s="492">
        <f t="shared" si="12"/>
        <v>0</v>
      </c>
      <c r="G314" s="492">
        <f t="shared" si="13"/>
        <v>0</v>
      </c>
      <c r="H314" s="492">
        <f>IF($S$8="Y",F314*0.05,0)</f>
        <v>0</v>
      </c>
    </row>
    <row r="315" spans="1:8" s="494" customFormat="1" ht="15" customHeight="1">
      <c r="A315" s="490" t="s">
        <v>741</v>
      </c>
      <c r="B315" s="498" t="s">
        <v>1167</v>
      </c>
      <c r="C315" s="512" t="str">
        <f t="shared" si="14"/>
        <v>18-01</v>
      </c>
      <c r="D315" s="500">
        <v>0</v>
      </c>
      <c r="F315" s="492">
        <f t="shared" si="12"/>
        <v>0</v>
      </c>
      <c r="G315" s="492">
        <f t="shared" si="13"/>
        <v>0</v>
      </c>
      <c r="H315" s="492">
        <f>IF($S$9="Y",F315*0.05,0)</f>
        <v>0</v>
      </c>
    </row>
    <row r="316" spans="1:8" s="494" customFormat="1" ht="15" customHeight="1">
      <c r="A316" s="490" t="s">
        <v>741</v>
      </c>
      <c r="B316" s="498" t="s">
        <v>1167</v>
      </c>
      <c r="C316" s="513" t="str">
        <f t="shared" si="14"/>
        <v>Color Code</v>
      </c>
      <c r="D316" s="500">
        <v>0</v>
      </c>
      <c r="F316" s="492">
        <f t="shared" si="12"/>
        <v>0</v>
      </c>
      <c r="G316" s="492">
        <f t="shared" si="13"/>
        <v>0</v>
      </c>
      <c r="H316" s="492">
        <f>IF($S$10="Y",F316*0.05,0)</f>
        <v>0</v>
      </c>
    </row>
    <row r="317" spans="1:8" s="494" customFormat="1" ht="15" customHeight="1">
      <c r="A317" s="490" t="s">
        <v>519</v>
      </c>
      <c r="B317" s="498" t="s">
        <v>1168</v>
      </c>
      <c r="C317" s="499" t="str">
        <f t="shared" si="14"/>
        <v>11-12</v>
      </c>
      <c r="D317" s="500">
        <v>0</v>
      </c>
      <c r="F317" s="492">
        <f t="shared" si="12"/>
        <v>0</v>
      </c>
      <c r="G317" s="492">
        <f t="shared" si="13"/>
        <v>0</v>
      </c>
      <c r="H317" s="492">
        <f>IF($S$2="Y",F317*0.05,0)</f>
        <v>0</v>
      </c>
    </row>
    <row r="318" spans="1:8" s="494" customFormat="1" ht="15" customHeight="1">
      <c r="A318" s="490" t="s">
        <v>519</v>
      </c>
      <c r="B318" s="498" t="s">
        <v>1168</v>
      </c>
      <c r="C318" s="504" t="str">
        <f t="shared" si="14"/>
        <v>14-01</v>
      </c>
      <c r="D318" s="500">
        <v>0</v>
      </c>
      <c r="F318" s="492">
        <f t="shared" si="12"/>
        <v>0</v>
      </c>
      <c r="G318" s="492">
        <f t="shared" si="13"/>
        <v>0</v>
      </c>
      <c r="H318" s="492">
        <f>IF($S$3="Y",F318*0.05,0)</f>
        <v>0</v>
      </c>
    </row>
    <row r="319" spans="1:8" s="494" customFormat="1" ht="15" customHeight="1">
      <c r="A319" s="490" t="s">
        <v>519</v>
      </c>
      <c r="B319" s="498" t="s">
        <v>1168</v>
      </c>
      <c r="C319" s="505" t="str">
        <f t="shared" si="14"/>
        <v>15-12</v>
      </c>
      <c r="D319" s="500">
        <v>0</v>
      </c>
      <c r="F319" s="492">
        <f t="shared" si="12"/>
        <v>0</v>
      </c>
      <c r="G319" s="492">
        <f t="shared" si="13"/>
        <v>0</v>
      </c>
      <c r="H319" s="492">
        <f>IF($S$4="Y",F319*0.05,0)</f>
        <v>0</v>
      </c>
    </row>
    <row r="320" spans="1:8" s="494" customFormat="1" ht="15" customHeight="1">
      <c r="A320" s="490" t="s">
        <v>519</v>
      </c>
      <c r="B320" s="498" t="s">
        <v>1168</v>
      </c>
      <c r="C320" s="506" t="str">
        <f t="shared" si="14"/>
        <v>16-16</v>
      </c>
      <c r="D320" s="500">
        <v>0</v>
      </c>
      <c r="F320" s="492">
        <f t="shared" si="12"/>
        <v>0</v>
      </c>
      <c r="G320" s="492">
        <f t="shared" si="13"/>
        <v>0</v>
      </c>
      <c r="H320" s="492">
        <f>IF($S$5="Y",F320*0.05,0)</f>
        <v>0</v>
      </c>
    </row>
    <row r="321" spans="1:8" s="494" customFormat="1" ht="15" customHeight="1">
      <c r="A321" s="490" t="s">
        <v>519</v>
      </c>
      <c r="B321" s="498" t="s">
        <v>1168</v>
      </c>
      <c r="C321" s="507" t="str">
        <f t="shared" si="14"/>
        <v>13-01</v>
      </c>
      <c r="D321" s="500">
        <v>0</v>
      </c>
      <c r="F321" s="492">
        <f t="shared" si="12"/>
        <v>0</v>
      </c>
      <c r="G321" s="492">
        <f t="shared" si="13"/>
        <v>0</v>
      </c>
      <c r="H321" s="492">
        <f>IF($S$6="Y",F321*0.05,0)</f>
        <v>0</v>
      </c>
    </row>
    <row r="322" spans="1:8" s="494" customFormat="1" ht="15" customHeight="1">
      <c r="A322" s="490" t="s">
        <v>519</v>
      </c>
      <c r="B322" s="498" t="s">
        <v>1168</v>
      </c>
      <c r="C322" s="508" t="str">
        <f t="shared" si="14"/>
        <v>07-13</v>
      </c>
      <c r="D322" s="500">
        <v>0</v>
      </c>
      <c r="F322" s="492">
        <f t="shared" ref="F322:F385" si="15">D322*E322</f>
        <v>0</v>
      </c>
      <c r="G322" s="492">
        <f t="shared" ref="G322:G385" si="16">IF($S$11="Y",F322*0.05,0)</f>
        <v>0</v>
      </c>
      <c r="H322" s="492">
        <f>IF($S$7="Y",F322*0.05,0)</f>
        <v>0</v>
      </c>
    </row>
    <row r="323" spans="1:8" s="494" customFormat="1" ht="15" customHeight="1">
      <c r="A323" s="490" t="s">
        <v>519</v>
      </c>
      <c r="B323" s="498" t="s">
        <v>1168</v>
      </c>
      <c r="C323" s="509" t="str">
        <f t="shared" si="14"/>
        <v>11-26</v>
      </c>
      <c r="D323" s="500">
        <v>0</v>
      </c>
      <c r="F323" s="492">
        <f t="shared" si="15"/>
        <v>0</v>
      </c>
      <c r="G323" s="492">
        <f t="shared" si="16"/>
        <v>0</v>
      </c>
      <c r="H323" s="492">
        <f>IF($S$8="Y",F323*0.05,0)</f>
        <v>0</v>
      </c>
    </row>
    <row r="324" spans="1:8" s="494" customFormat="1" ht="15" customHeight="1">
      <c r="A324" s="490" t="s">
        <v>519</v>
      </c>
      <c r="B324" s="498" t="s">
        <v>1168</v>
      </c>
      <c r="C324" s="512" t="str">
        <f t="shared" si="14"/>
        <v>18-01</v>
      </c>
      <c r="D324" s="500">
        <v>0</v>
      </c>
      <c r="F324" s="492">
        <f t="shared" si="15"/>
        <v>0</v>
      </c>
      <c r="G324" s="492">
        <f t="shared" si="16"/>
        <v>0</v>
      </c>
      <c r="H324" s="492">
        <f>IF($S$9="Y",F324*0.05,0)</f>
        <v>0</v>
      </c>
    </row>
    <row r="325" spans="1:8" s="494" customFormat="1" ht="15" customHeight="1">
      <c r="A325" s="490" t="s">
        <v>519</v>
      </c>
      <c r="B325" s="498" t="s">
        <v>1168</v>
      </c>
      <c r="C325" s="513" t="str">
        <f t="shared" si="14"/>
        <v>Color Code</v>
      </c>
      <c r="D325" s="500">
        <v>0</v>
      </c>
      <c r="F325" s="492">
        <f t="shared" si="15"/>
        <v>0</v>
      </c>
      <c r="G325" s="492">
        <f t="shared" si="16"/>
        <v>0</v>
      </c>
      <c r="H325" s="492">
        <f>IF($S$10="Y",F325*0.05,0)</f>
        <v>0</v>
      </c>
    </row>
    <row r="326" spans="1:8" s="494" customFormat="1" ht="15" customHeight="1">
      <c r="A326" s="490" t="s">
        <v>521</v>
      </c>
      <c r="B326" s="498" t="s">
        <v>1169</v>
      </c>
      <c r="C326" s="499" t="str">
        <f t="shared" si="14"/>
        <v>11-12</v>
      </c>
      <c r="D326" s="500">
        <v>0</v>
      </c>
      <c r="F326" s="492">
        <f t="shared" si="15"/>
        <v>0</v>
      </c>
      <c r="G326" s="492">
        <f t="shared" si="16"/>
        <v>0</v>
      </c>
      <c r="H326" s="492">
        <f>IF($S$2="Y",F326*0.05,0)</f>
        <v>0</v>
      </c>
    </row>
    <row r="327" spans="1:8" s="494" customFormat="1" ht="15" customHeight="1">
      <c r="A327" s="490" t="s">
        <v>521</v>
      </c>
      <c r="B327" s="498" t="s">
        <v>1169</v>
      </c>
      <c r="C327" s="504" t="str">
        <f t="shared" si="14"/>
        <v>14-01</v>
      </c>
      <c r="D327" s="500">
        <v>0</v>
      </c>
      <c r="F327" s="492">
        <f t="shared" si="15"/>
        <v>0</v>
      </c>
      <c r="G327" s="492">
        <f t="shared" si="16"/>
        <v>0</v>
      </c>
      <c r="H327" s="492">
        <f>IF($S$3="Y",F327*0.05,0)</f>
        <v>0</v>
      </c>
    </row>
    <row r="328" spans="1:8" s="494" customFormat="1" ht="15" customHeight="1">
      <c r="A328" s="490" t="s">
        <v>521</v>
      </c>
      <c r="B328" s="498" t="s">
        <v>1169</v>
      </c>
      <c r="C328" s="505" t="str">
        <f t="shared" si="14"/>
        <v>15-12</v>
      </c>
      <c r="D328" s="500">
        <v>0</v>
      </c>
      <c r="F328" s="492">
        <f t="shared" si="15"/>
        <v>0</v>
      </c>
      <c r="G328" s="492">
        <f t="shared" si="16"/>
        <v>0</v>
      </c>
      <c r="H328" s="492">
        <f>IF($S$4="Y",F328*0.05,0)</f>
        <v>0</v>
      </c>
    </row>
    <row r="329" spans="1:8" s="494" customFormat="1" ht="15" customHeight="1">
      <c r="A329" s="490" t="s">
        <v>521</v>
      </c>
      <c r="B329" s="498" t="s">
        <v>1169</v>
      </c>
      <c r="C329" s="506" t="str">
        <f t="shared" si="14"/>
        <v>16-16</v>
      </c>
      <c r="D329" s="500">
        <v>0</v>
      </c>
      <c r="F329" s="492">
        <f t="shared" si="15"/>
        <v>0</v>
      </c>
      <c r="G329" s="492">
        <f t="shared" si="16"/>
        <v>0</v>
      </c>
      <c r="H329" s="492">
        <f>IF($S$5="Y",F329*0.05,0)</f>
        <v>0</v>
      </c>
    </row>
    <row r="330" spans="1:8" s="494" customFormat="1" ht="15" customHeight="1">
      <c r="A330" s="490" t="s">
        <v>521</v>
      </c>
      <c r="B330" s="498" t="s">
        <v>1169</v>
      </c>
      <c r="C330" s="507" t="str">
        <f t="shared" si="14"/>
        <v>13-01</v>
      </c>
      <c r="D330" s="500">
        <v>0</v>
      </c>
      <c r="F330" s="492">
        <f t="shared" si="15"/>
        <v>0</v>
      </c>
      <c r="G330" s="492">
        <f t="shared" si="16"/>
        <v>0</v>
      </c>
      <c r="H330" s="492">
        <f>IF($S$6="Y",F330*0.05,0)</f>
        <v>0</v>
      </c>
    </row>
    <row r="331" spans="1:8" s="494" customFormat="1" ht="15" customHeight="1">
      <c r="A331" s="490" t="s">
        <v>521</v>
      </c>
      <c r="B331" s="498" t="s">
        <v>1169</v>
      </c>
      <c r="C331" s="508" t="str">
        <f t="shared" ref="C331:C394" si="17">C322</f>
        <v>07-13</v>
      </c>
      <c r="D331" s="500">
        <v>0</v>
      </c>
      <c r="F331" s="492">
        <f t="shared" si="15"/>
        <v>0</v>
      </c>
      <c r="G331" s="492">
        <f t="shared" si="16"/>
        <v>0</v>
      </c>
      <c r="H331" s="492">
        <f>IF($S$7="Y",F331*0.05,0)</f>
        <v>0</v>
      </c>
    </row>
    <row r="332" spans="1:8" s="494" customFormat="1" ht="15" customHeight="1">
      <c r="A332" s="490" t="s">
        <v>521</v>
      </c>
      <c r="B332" s="498" t="s">
        <v>1169</v>
      </c>
      <c r="C332" s="509" t="str">
        <f t="shared" si="17"/>
        <v>11-26</v>
      </c>
      <c r="D332" s="500">
        <v>0</v>
      </c>
      <c r="F332" s="492">
        <f t="shared" si="15"/>
        <v>0</v>
      </c>
      <c r="G332" s="492">
        <f t="shared" si="16"/>
        <v>0</v>
      </c>
      <c r="H332" s="492">
        <f>IF($S$8="Y",F332*0.05,0)</f>
        <v>0</v>
      </c>
    </row>
    <row r="333" spans="1:8" s="494" customFormat="1" ht="15" customHeight="1">
      <c r="A333" s="490" t="s">
        <v>521</v>
      </c>
      <c r="B333" s="498" t="s">
        <v>1169</v>
      </c>
      <c r="C333" s="512" t="str">
        <f t="shared" si="17"/>
        <v>18-01</v>
      </c>
      <c r="D333" s="500">
        <v>0</v>
      </c>
      <c r="F333" s="492">
        <f t="shared" si="15"/>
        <v>0</v>
      </c>
      <c r="G333" s="492">
        <f t="shared" si="16"/>
        <v>0</v>
      </c>
      <c r="H333" s="492">
        <f>IF($S$9="Y",F333*0.05,0)</f>
        <v>0</v>
      </c>
    </row>
    <row r="334" spans="1:8" s="494" customFormat="1" ht="15" customHeight="1">
      <c r="A334" s="490" t="s">
        <v>521</v>
      </c>
      <c r="B334" s="498" t="s">
        <v>1169</v>
      </c>
      <c r="C334" s="513" t="str">
        <f t="shared" si="17"/>
        <v>Color Code</v>
      </c>
      <c r="D334" s="500">
        <v>0</v>
      </c>
      <c r="F334" s="492">
        <f t="shared" si="15"/>
        <v>0</v>
      </c>
      <c r="G334" s="492">
        <f t="shared" si="16"/>
        <v>0</v>
      </c>
      <c r="H334" s="492">
        <f>IF($S$10="Y",F334*0.05,0)</f>
        <v>0</v>
      </c>
    </row>
    <row r="335" spans="1:8" s="494" customFormat="1" ht="15" customHeight="1">
      <c r="A335" s="490" t="s">
        <v>865</v>
      </c>
      <c r="B335" s="498" t="s">
        <v>1170</v>
      </c>
      <c r="C335" s="499" t="str">
        <f t="shared" si="17"/>
        <v>11-12</v>
      </c>
      <c r="D335" s="500">
        <v>0</v>
      </c>
      <c r="F335" s="492">
        <f t="shared" si="15"/>
        <v>0</v>
      </c>
      <c r="G335" s="492">
        <f t="shared" si="16"/>
        <v>0</v>
      </c>
      <c r="H335" s="492">
        <f>IF($S$2="Y",F335*0.05,0)</f>
        <v>0</v>
      </c>
    </row>
    <row r="336" spans="1:8" s="494" customFormat="1" ht="15" customHeight="1">
      <c r="A336" s="490" t="s">
        <v>865</v>
      </c>
      <c r="B336" s="498" t="s">
        <v>1170</v>
      </c>
      <c r="C336" s="504" t="str">
        <f t="shared" si="17"/>
        <v>14-01</v>
      </c>
      <c r="D336" s="500">
        <v>0</v>
      </c>
      <c r="F336" s="492">
        <f t="shared" si="15"/>
        <v>0</v>
      </c>
      <c r="G336" s="492">
        <f t="shared" si="16"/>
        <v>0</v>
      </c>
      <c r="H336" s="492">
        <f>IF($S$3="Y",F336*0.05,0)</f>
        <v>0</v>
      </c>
    </row>
    <row r="337" spans="1:8" s="494" customFormat="1" ht="15" customHeight="1">
      <c r="A337" s="490" t="s">
        <v>865</v>
      </c>
      <c r="B337" s="498" t="s">
        <v>1170</v>
      </c>
      <c r="C337" s="505" t="str">
        <f t="shared" si="17"/>
        <v>15-12</v>
      </c>
      <c r="D337" s="500">
        <v>0</v>
      </c>
      <c r="F337" s="492">
        <f t="shared" si="15"/>
        <v>0</v>
      </c>
      <c r="G337" s="492">
        <f t="shared" si="16"/>
        <v>0</v>
      </c>
      <c r="H337" s="492">
        <f>IF($S$4="Y",F337*0.05,0)</f>
        <v>0</v>
      </c>
    </row>
    <row r="338" spans="1:8" s="494" customFormat="1" ht="15" customHeight="1">
      <c r="A338" s="490" t="s">
        <v>865</v>
      </c>
      <c r="B338" s="498" t="s">
        <v>1170</v>
      </c>
      <c r="C338" s="506" t="str">
        <f t="shared" si="17"/>
        <v>16-16</v>
      </c>
      <c r="D338" s="500">
        <v>0</v>
      </c>
      <c r="F338" s="492">
        <f t="shared" si="15"/>
        <v>0</v>
      </c>
      <c r="G338" s="492">
        <f t="shared" si="16"/>
        <v>0</v>
      </c>
      <c r="H338" s="492">
        <f>IF($S$5="Y",F338*0.05,0)</f>
        <v>0</v>
      </c>
    </row>
    <row r="339" spans="1:8" s="494" customFormat="1" ht="15" customHeight="1">
      <c r="A339" s="490" t="s">
        <v>865</v>
      </c>
      <c r="B339" s="498" t="s">
        <v>1170</v>
      </c>
      <c r="C339" s="507" t="str">
        <f t="shared" si="17"/>
        <v>13-01</v>
      </c>
      <c r="D339" s="500">
        <v>0</v>
      </c>
      <c r="F339" s="492">
        <f t="shared" si="15"/>
        <v>0</v>
      </c>
      <c r="G339" s="492">
        <f t="shared" si="16"/>
        <v>0</v>
      </c>
      <c r="H339" s="492">
        <f>IF($S$6="Y",F339*0.05,0)</f>
        <v>0</v>
      </c>
    </row>
    <row r="340" spans="1:8" s="494" customFormat="1" ht="15" customHeight="1">
      <c r="A340" s="490" t="s">
        <v>865</v>
      </c>
      <c r="B340" s="498" t="s">
        <v>1170</v>
      </c>
      <c r="C340" s="508" t="str">
        <f t="shared" si="17"/>
        <v>07-13</v>
      </c>
      <c r="D340" s="500">
        <v>0</v>
      </c>
      <c r="F340" s="492">
        <f t="shared" si="15"/>
        <v>0</v>
      </c>
      <c r="G340" s="492">
        <f t="shared" si="16"/>
        <v>0</v>
      </c>
      <c r="H340" s="492">
        <f>IF($S$7="Y",F340*0.05,0)</f>
        <v>0</v>
      </c>
    </row>
    <row r="341" spans="1:8" s="494" customFormat="1" ht="15" customHeight="1">
      <c r="A341" s="490" t="s">
        <v>865</v>
      </c>
      <c r="B341" s="498" t="s">
        <v>1170</v>
      </c>
      <c r="C341" s="509" t="str">
        <f t="shared" si="17"/>
        <v>11-26</v>
      </c>
      <c r="D341" s="500">
        <v>0</v>
      </c>
      <c r="F341" s="492">
        <f t="shared" si="15"/>
        <v>0</v>
      </c>
      <c r="G341" s="492">
        <f t="shared" si="16"/>
        <v>0</v>
      </c>
      <c r="H341" s="492">
        <f>IF($S$8="Y",F341*0.05,0)</f>
        <v>0</v>
      </c>
    </row>
    <row r="342" spans="1:8" s="494" customFormat="1" ht="15" customHeight="1">
      <c r="A342" s="490" t="s">
        <v>865</v>
      </c>
      <c r="B342" s="498" t="s">
        <v>1170</v>
      </c>
      <c r="C342" s="512" t="str">
        <f t="shared" si="17"/>
        <v>18-01</v>
      </c>
      <c r="D342" s="500">
        <v>0</v>
      </c>
      <c r="F342" s="492">
        <f t="shared" si="15"/>
        <v>0</v>
      </c>
      <c r="G342" s="492">
        <f t="shared" si="16"/>
        <v>0</v>
      </c>
      <c r="H342" s="492">
        <f>IF($S$9="Y",F342*0.05,0)</f>
        <v>0</v>
      </c>
    </row>
    <row r="343" spans="1:8" s="494" customFormat="1" ht="15" customHeight="1">
      <c r="A343" s="490" t="s">
        <v>865</v>
      </c>
      <c r="B343" s="498" t="s">
        <v>1170</v>
      </c>
      <c r="C343" s="513" t="str">
        <f t="shared" si="17"/>
        <v>Color Code</v>
      </c>
      <c r="D343" s="500">
        <v>0</v>
      </c>
      <c r="F343" s="492">
        <f t="shared" si="15"/>
        <v>0</v>
      </c>
      <c r="G343" s="492">
        <f t="shared" si="16"/>
        <v>0</v>
      </c>
      <c r="H343" s="492">
        <f>IF($S$10="Y",F343*0.05,0)</f>
        <v>0</v>
      </c>
    </row>
    <row r="344" spans="1:8" s="494" customFormat="1" ht="15" customHeight="1">
      <c r="A344" s="490" t="s">
        <v>585</v>
      </c>
      <c r="B344" s="498" t="s">
        <v>1171</v>
      </c>
      <c r="C344" s="499" t="str">
        <f t="shared" si="17"/>
        <v>11-12</v>
      </c>
      <c r="D344" s="500">
        <v>0</v>
      </c>
      <c r="F344" s="492">
        <f t="shared" si="15"/>
        <v>0</v>
      </c>
      <c r="G344" s="492">
        <f t="shared" si="16"/>
        <v>0</v>
      </c>
      <c r="H344" s="492">
        <f>IF($S$2="Y",F344*0.05,0)</f>
        <v>0</v>
      </c>
    </row>
    <row r="345" spans="1:8" s="494" customFormat="1" ht="15" customHeight="1">
      <c r="A345" s="490" t="s">
        <v>585</v>
      </c>
      <c r="B345" s="498" t="s">
        <v>1171</v>
      </c>
      <c r="C345" s="504" t="str">
        <f t="shared" si="17"/>
        <v>14-01</v>
      </c>
      <c r="D345" s="500">
        <v>0</v>
      </c>
      <c r="F345" s="492">
        <f t="shared" si="15"/>
        <v>0</v>
      </c>
      <c r="G345" s="492">
        <f t="shared" si="16"/>
        <v>0</v>
      </c>
      <c r="H345" s="492">
        <f>IF($S$3="Y",F345*0.05,0)</f>
        <v>0</v>
      </c>
    </row>
    <row r="346" spans="1:8" s="494" customFormat="1" ht="15" customHeight="1">
      <c r="A346" s="490" t="s">
        <v>585</v>
      </c>
      <c r="B346" s="498" t="s">
        <v>1171</v>
      </c>
      <c r="C346" s="505" t="str">
        <f t="shared" si="17"/>
        <v>15-12</v>
      </c>
      <c r="D346" s="500">
        <v>0</v>
      </c>
      <c r="F346" s="492">
        <f t="shared" si="15"/>
        <v>0</v>
      </c>
      <c r="G346" s="492">
        <f t="shared" si="16"/>
        <v>0</v>
      </c>
      <c r="H346" s="492">
        <f>IF($S$4="Y",F346*0.05,0)</f>
        <v>0</v>
      </c>
    </row>
    <row r="347" spans="1:8" s="494" customFormat="1" ht="15" customHeight="1">
      <c r="A347" s="490" t="s">
        <v>585</v>
      </c>
      <c r="B347" s="498" t="s">
        <v>1171</v>
      </c>
      <c r="C347" s="506" t="str">
        <f t="shared" si="17"/>
        <v>16-16</v>
      </c>
      <c r="D347" s="500">
        <v>0</v>
      </c>
      <c r="F347" s="492">
        <f t="shared" si="15"/>
        <v>0</v>
      </c>
      <c r="G347" s="492">
        <f t="shared" si="16"/>
        <v>0</v>
      </c>
      <c r="H347" s="492">
        <f>IF($S$5="Y",F347*0.05,0)</f>
        <v>0</v>
      </c>
    </row>
    <row r="348" spans="1:8" s="494" customFormat="1" ht="15" customHeight="1">
      <c r="A348" s="490" t="s">
        <v>585</v>
      </c>
      <c r="B348" s="498" t="s">
        <v>1171</v>
      </c>
      <c r="C348" s="507" t="str">
        <f t="shared" si="17"/>
        <v>13-01</v>
      </c>
      <c r="D348" s="500">
        <v>0</v>
      </c>
      <c r="F348" s="492">
        <f t="shared" si="15"/>
        <v>0</v>
      </c>
      <c r="G348" s="492">
        <f t="shared" si="16"/>
        <v>0</v>
      </c>
      <c r="H348" s="492">
        <f>IF($S$6="Y",F348*0.05,0)</f>
        <v>0</v>
      </c>
    </row>
    <row r="349" spans="1:8" s="494" customFormat="1" ht="15" customHeight="1">
      <c r="A349" s="490" t="s">
        <v>585</v>
      </c>
      <c r="B349" s="498" t="s">
        <v>1171</v>
      </c>
      <c r="C349" s="508" t="str">
        <f t="shared" si="17"/>
        <v>07-13</v>
      </c>
      <c r="D349" s="500">
        <v>0</v>
      </c>
      <c r="F349" s="492">
        <f t="shared" si="15"/>
        <v>0</v>
      </c>
      <c r="G349" s="492">
        <f t="shared" si="16"/>
        <v>0</v>
      </c>
      <c r="H349" s="492">
        <f>IF($S$7="Y",F349*0.05,0)</f>
        <v>0</v>
      </c>
    </row>
    <row r="350" spans="1:8" s="494" customFormat="1" ht="15" customHeight="1">
      <c r="A350" s="490" t="s">
        <v>585</v>
      </c>
      <c r="B350" s="498" t="s">
        <v>1171</v>
      </c>
      <c r="C350" s="509" t="str">
        <f t="shared" si="17"/>
        <v>11-26</v>
      </c>
      <c r="D350" s="500">
        <v>0</v>
      </c>
      <c r="F350" s="492">
        <f t="shared" si="15"/>
        <v>0</v>
      </c>
      <c r="G350" s="492">
        <f t="shared" si="16"/>
        <v>0</v>
      </c>
      <c r="H350" s="492">
        <f>IF($S$8="Y",F350*0.05,0)</f>
        <v>0</v>
      </c>
    </row>
    <row r="351" spans="1:8" s="494" customFormat="1" ht="15" customHeight="1">
      <c r="A351" s="490" t="s">
        <v>585</v>
      </c>
      <c r="B351" s="498" t="s">
        <v>1171</v>
      </c>
      <c r="C351" s="512" t="str">
        <f t="shared" si="17"/>
        <v>18-01</v>
      </c>
      <c r="D351" s="500">
        <v>0</v>
      </c>
      <c r="F351" s="492">
        <f t="shared" si="15"/>
        <v>0</v>
      </c>
      <c r="G351" s="492">
        <f t="shared" si="16"/>
        <v>0</v>
      </c>
      <c r="H351" s="492">
        <f>IF($S$9="Y",F351*0.05,0)</f>
        <v>0</v>
      </c>
    </row>
    <row r="352" spans="1:8" s="494" customFormat="1" ht="15" customHeight="1">
      <c r="A352" s="490" t="s">
        <v>585</v>
      </c>
      <c r="B352" s="498" t="s">
        <v>1171</v>
      </c>
      <c r="C352" s="513" t="str">
        <f t="shared" si="17"/>
        <v>Color Code</v>
      </c>
      <c r="D352" s="500">
        <v>0</v>
      </c>
      <c r="F352" s="492">
        <f t="shared" si="15"/>
        <v>0</v>
      </c>
      <c r="G352" s="492">
        <f t="shared" si="16"/>
        <v>0</v>
      </c>
      <c r="H352" s="492">
        <f>IF($S$10="Y",F352*0.05,0)</f>
        <v>0</v>
      </c>
    </row>
    <row r="353" spans="1:8" s="494" customFormat="1" ht="15" customHeight="1">
      <c r="A353" s="490" t="s">
        <v>751</v>
      </c>
      <c r="B353" s="498" t="s">
        <v>1172</v>
      </c>
      <c r="C353" s="499" t="str">
        <f t="shared" si="17"/>
        <v>11-12</v>
      </c>
      <c r="D353" s="500">
        <v>0</v>
      </c>
      <c r="F353" s="492">
        <f t="shared" si="15"/>
        <v>0</v>
      </c>
      <c r="G353" s="492">
        <f t="shared" si="16"/>
        <v>0</v>
      </c>
      <c r="H353" s="492">
        <f>IF($S$2="Y",F353*0.05,0)</f>
        <v>0</v>
      </c>
    </row>
    <row r="354" spans="1:8" s="494" customFormat="1" ht="15" customHeight="1">
      <c r="A354" s="490" t="s">
        <v>751</v>
      </c>
      <c r="B354" s="498" t="s">
        <v>1172</v>
      </c>
      <c r="C354" s="504" t="str">
        <f t="shared" si="17"/>
        <v>14-01</v>
      </c>
      <c r="D354" s="500">
        <v>0</v>
      </c>
      <c r="F354" s="492">
        <f t="shared" si="15"/>
        <v>0</v>
      </c>
      <c r="G354" s="492">
        <f t="shared" si="16"/>
        <v>0</v>
      </c>
      <c r="H354" s="492">
        <f>IF($S$3="Y",F354*0.05,0)</f>
        <v>0</v>
      </c>
    </row>
    <row r="355" spans="1:8" s="494" customFormat="1" ht="15" customHeight="1">
      <c r="A355" s="490" t="s">
        <v>751</v>
      </c>
      <c r="B355" s="498" t="s">
        <v>1172</v>
      </c>
      <c r="C355" s="505" t="str">
        <f t="shared" si="17"/>
        <v>15-12</v>
      </c>
      <c r="D355" s="500">
        <v>0</v>
      </c>
      <c r="F355" s="492">
        <f t="shared" si="15"/>
        <v>0</v>
      </c>
      <c r="G355" s="492">
        <f t="shared" si="16"/>
        <v>0</v>
      </c>
      <c r="H355" s="492">
        <f>IF($S$4="Y",F355*0.05,0)</f>
        <v>0</v>
      </c>
    </row>
    <row r="356" spans="1:8" s="494" customFormat="1" ht="15" customHeight="1">
      <c r="A356" s="490" t="s">
        <v>751</v>
      </c>
      <c r="B356" s="498" t="s">
        <v>1172</v>
      </c>
      <c r="C356" s="506" t="str">
        <f t="shared" si="17"/>
        <v>16-16</v>
      </c>
      <c r="D356" s="500">
        <v>0</v>
      </c>
      <c r="F356" s="492">
        <f t="shared" si="15"/>
        <v>0</v>
      </c>
      <c r="G356" s="492">
        <f t="shared" si="16"/>
        <v>0</v>
      </c>
      <c r="H356" s="492">
        <f>IF($S$5="Y",F356*0.05,0)</f>
        <v>0</v>
      </c>
    </row>
    <row r="357" spans="1:8" s="494" customFormat="1" ht="15" customHeight="1">
      <c r="A357" s="490" t="s">
        <v>751</v>
      </c>
      <c r="B357" s="498" t="s">
        <v>1172</v>
      </c>
      <c r="C357" s="507" t="str">
        <f t="shared" si="17"/>
        <v>13-01</v>
      </c>
      <c r="D357" s="500">
        <v>0</v>
      </c>
      <c r="F357" s="492">
        <f t="shared" si="15"/>
        <v>0</v>
      </c>
      <c r="G357" s="492">
        <f t="shared" si="16"/>
        <v>0</v>
      </c>
      <c r="H357" s="492">
        <f>IF($S$6="Y",F357*0.05,0)</f>
        <v>0</v>
      </c>
    </row>
    <row r="358" spans="1:8" s="494" customFormat="1" ht="15" customHeight="1">
      <c r="A358" s="490" t="s">
        <v>751</v>
      </c>
      <c r="B358" s="498" t="s">
        <v>1172</v>
      </c>
      <c r="C358" s="508" t="str">
        <f t="shared" si="17"/>
        <v>07-13</v>
      </c>
      <c r="D358" s="500">
        <v>0</v>
      </c>
      <c r="F358" s="492">
        <f t="shared" si="15"/>
        <v>0</v>
      </c>
      <c r="G358" s="492">
        <f t="shared" si="16"/>
        <v>0</v>
      </c>
      <c r="H358" s="492">
        <f>IF($S$7="Y",F358*0.05,0)</f>
        <v>0</v>
      </c>
    </row>
    <row r="359" spans="1:8" s="494" customFormat="1" ht="15" customHeight="1">
      <c r="A359" s="490" t="s">
        <v>751</v>
      </c>
      <c r="B359" s="498" t="s">
        <v>1172</v>
      </c>
      <c r="C359" s="509" t="str">
        <f t="shared" si="17"/>
        <v>11-26</v>
      </c>
      <c r="D359" s="500">
        <v>0</v>
      </c>
      <c r="F359" s="492">
        <f t="shared" si="15"/>
        <v>0</v>
      </c>
      <c r="G359" s="492">
        <f t="shared" si="16"/>
        <v>0</v>
      </c>
      <c r="H359" s="492">
        <f>IF($S$8="Y",F359*0.05,0)</f>
        <v>0</v>
      </c>
    </row>
    <row r="360" spans="1:8" s="494" customFormat="1" ht="15" customHeight="1">
      <c r="A360" s="490" t="s">
        <v>751</v>
      </c>
      <c r="B360" s="498" t="s">
        <v>1172</v>
      </c>
      <c r="C360" s="512" t="str">
        <f t="shared" si="17"/>
        <v>18-01</v>
      </c>
      <c r="D360" s="500">
        <v>0</v>
      </c>
      <c r="F360" s="492">
        <f t="shared" si="15"/>
        <v>0</v>
      </c>
      <c r="G360" s="492">
        <f t="shared" si="16"/>
        <v>0</v>
      </c>
      <c r="H360" s="492">
        <f>IF($S$9="Y",F360*0.05,0)</f>
        <v>0</v>
      </c>
    </row>
    <row r="361" spans="1:8" s="494" customFormat="1" ht="15" customHeight="1">
      <c r="A361" s="490" t="s">
        <v>751</v>
      </c>
      <c r="B361" s="498" t="s">
        <v>1172</v>
      </c>
      <c r="C361" s="513" t="str">
        <f t="shared" si="17"/>
        <v>Color Code</v>
      </c>
      <c r="D361" s="500">
        <v>0</v>
      </c>
      <c r="F361" s="492">
        <f t="shared" si="15"/>
        <v>0</v>
      </c>
      <c r="G361" s="492">
        <f t="shared" si="16"/>
        <v>0</v>
      </c>
      <c r="H361" s="492">
        <f>IF($S$10="Y",F361*0.05,0)</f>
        <v>0</v>
      </c>
    </row>
    <row r="362" spans="1:8" s="494" customFormat="1" ht="15" customHeight="1">
      <c r="A362" s="490" t="s">
        <v>523</v>
      </c>
      <c r="B362" s="498" t="s">
        <v>1173</v>
      </c>
      <c r="C362" s="499" t="str">
        <f t="shared" si="17"/>
        <v>11-12</v>
      </c>
      <c r="D362" s="500">
        <v>0</v>
      </c>
      <c r="F362" s="492">
        <f t="shared" si="15"/>
        <v>0</v>
      </c>
      <c r="G362" s="492">
        <f t="shared" si="16"/>
        <v>0</v>
      </c>
      <c r="H362" s="492">
        <f>IF($S$2="Y",F362*0.05,0)</f>
        <v>0</v>
      </c>
    </row>
    <row r="363" spans="1:8" s="494" customFormat="1" ht="15" customHeight="1">
      <c r="A363" s="490" t="s">
        <v>523</v>
      </c>
      <c r="B363" s="498" t="s">
        <v>1173</v>
      </c>
      <c r="C363" s="504" t="str">
        <f t="shared" si="17"/>
        <v>14-01</v>
      </c>
      <c r="D363" s="500">
        <v>0</v>
      </c>
      <c r="F363" s="492">
        <f t="shared" si="15"/>
        <v>0</v>
      </c>
      <c r="G363" s="492">
        <f t="shared" si="16"/>
        <v>0</v>
      </c>
      <c r="H363" s="492">
        <f>IF($S$3="Y",F363*0.05,0)</f>
        <v>0</v>
      </c>
    </row>
    <row r="364" spans="1:8" s="494" customFormat="1" ht="15" customHeight="1">
      <c r="A364" s="490" t="s">
        <v>523</v>
      </c>
      <c r="B364" s="498" t="s">
        <v>1173</v>
      </c>
      <c r="C364" s="505" t="str">
        <f t="shared" si="17"/>
        <v>15-12</v>
      </c>
      <c r="D364" s="500">
        <v>0</v>
      </c>
      <c r="F364" s="492">
        <f t="shared" si="15"/>
        <v>0</v>
      </c>
      <c r="G364" s="492">
        <f t="shared" si="16"/>
        <v>0</v>
      </c>
      <c r="H364" s="492">
        <f>IF($S$4="Y",F364*0.05,0)</f>
        <v>0</v>
      </c>
    </row>
    <row r="365" spans="1:8" s="494" customFormat="1" ht="15" customHeight="1">
      <c r="A365" s="490" t="s">
        <v>523</v>
      </c>
      <c r="B365" s="498" t="s">
        <v>1173</v>
      </c>
      <c r="C365" s="506" t="str">
        <f t="shared" si="17"/>
        <v>16-16</v>
      </c>
      <c r="D365" s="500">
        <v>0</v>
      </c>
      <c r="F365" s="492">
        <f t="shared" si="15"/>
        <v>0</v>
      </c>
      <c r="G365" s="492">
        <f t="shared" si="16"/>
        <v>0</v>
      </c>
      <c r="H365" s="492">
        <f>IF($S$5="Y",F365*0.05,0)</f>
        <v>0</v>
      </c>
    </row>
    <row r="366" spans="1:8" s="494" customFormat="1" ht="15" customHeight="1">
      <c r="A366" s="490" t="s">
        <v>523</v>
      </c>
      <c r="B366" s="498" t="s">
        <v>1173</v>
      </c>
      <c r="C366" s="507" t="str">
        <f t="shared" si="17"/>
        <v>13-01</v>
      </c>
      <c r="D366" s="500">
        <v>0</v>
      </c>
      <c r="F366" s="492">
        <f t="shared" si="15"/>
        <v>0</v>
      </c>
      <c r="G366" s="492">
        <f t="shared" si="16"/>
        <v>0</v>
      </c>
      <c r="H366" s="492">
        <f>IF($S$6="Y",F366*0.05,0)</f>
        <v>0</v>
      </c>
    </row>
    <row r="367" spans="1:8" s="494" customFormat="1" ht="15" customHeight="1">
      <c r="A367" s="490" t="s">
        <v>523</v>
      </c>
      <c r="B367" s="498" t="s">
        <v>1173</v>
      </c>
      <c r="C367" s="508" t="str">
        <f t="shared" si="17"/>
        <v>07-13</v>
      </c>
      <c r="D367" s="500">
        <v>0</v>
      </c>
      <c r="F367" s="492">
        <f t="shared" si="15"/>
        <v>0</v>
      </c>
      <c r="G367" s="492">
        <f t="shared" si="16"/>
        <v>0</v>
      </c>
      <c r="H367" s="492">
        <f>IF($S$7="Y",F367*0.05,0)</f>
        <v>0</v>
      </c>
    </row>
    <row r="368" spans="1:8" s="494" customFormat="1" ht="15" customHeight="1">
      <c r="A368" s="490" t="s">
        <v>523</v>
      </c>
      <c r="B368" s="498" t="s">
        <v>1173</v>
      </c>
      <c r="C368" s="509" t="str">
        <f t="shared" si="17"/>
        <v>11-26</v>
      </c>
      <c r="D368" s="500">
        <v>0</v>
      </c>
      <c r="F368" s="492">
        <f t="shared" si="15"/>
        <v>0</v>
      </c>
      <c r="G368" s="492">
        <f t="shared" si="16"/>
        <v>0</v>
      </c>
      <c r="H368" s="492">
        <f>IF($S$8="Y",F368*0.05,0)</f>
        <v>0</v>
      </c>
    </row>
    <row r="369" spans="1:8" s="494" customFormat="1" ht="15" customHeight="1">
      <c r="A369" s="490" t="s">
        <v>523</v>
      </c>
      <c r="B369" s="498" t="s">
        <v>1173</v>
      </c>
      <c r="C369" s="512" t="str">
        <f t="shared" si="17"/>
        <v>18-01</v>
      </c>
      <c r="D369" s="500">
        <v>0</v>
      </c>
      <c r="F369" s="492">
        <f t="shared" si="15"/>
        <v>0</v>
      </c>
      <c r="G369" s="492">
        <f t="shared" si="16"/>
        <v>0</v>
      </c>
      <c r="H369" s="492">
        <f>IF($S$9="Y",F369*0.05,0)</f>
        <v>0</v>
      </c>
    </row>
    <row r="370" spans="1:8" s="494" customFormat="1" ht="15" customHeight="1">
      <c r="A370" s="490" t="s">
        <v>523</v>
      </c>
      <c r="B370" s="498" t="s">
        <v>1173</v>
      </c>
      <c r="C370" s="513" t="str">
        <f t="shared" si="17"/>
        <v>Color Code</v>
      </c>
      <c r="D370" s="500">
        <v>0</v>
      </c>
      <c r="F370" s="492">
        <f t="shared" si="15"/>
        <v>0</v>
      </c>
      <c r="G370" s="492">
        <f t="shared" si="16"/>
        <v>0</v>
      </c>
      <c r="H370" s="492">
        <f>IF($S$10="Y",F370*0.05,0)</f>
        <v>0</v>
      </c>
    </row>
    <row r="371" spans="1:8" s="494" customFormat="1" ht="15" customHeight="1">
      <c r="A371" s="490" t="s">
        <v>753</v>
      </c>
      <c r="B371" s="498" t="s">
        <v>1174</v>
      </c>
      <c r="C371" s="499" t="str">
        <f t="shared" si="17"/>
        <v>11-12</v>
      </c>
      <c r="D371" s="500">
        <v>0</v>
      </c>
      <c r="F371" s="492">
        <f t="shared" si="15"/>
        <v>0</v>
      </c>
      <c r="G371" s="492">
        <f t="shared" si="16"/>
        <v>0</v>
      </c>
      <c r="H371" s="492">
        <f>IF($S$2="Y",F371*0.05,0)</f>
        <v>0</v>
      </c>
    </row>
    <row r="372" spans="1:8" s="494" customFormat="1" ht="15" customHeight="1">
      <c r="A372" s="490" t="s">
        <v>753</v>
      </c>
      <c r="B372" s="498" t="s">
        <v>1174</v>
      </c>
      <c r="C372" s="504" t="str">
        <f t="shared" si="17"/>
        <v>14-01</v>
      </c>
      <c r="D372" s="500">
        <v>0</v>
      </c>
      <c r="F372" s="492">
        <f t="shared" si="15"/>
        <v>0</v>
      </c>
      <c r="G372" s="492">
        <f t="shared" si="16"/>
        <v>0</v>
      </c>
      <c r="H372" s="492">
        <f>IF($S$3="Y",F372*0.05,0)</f>
        <v>0</v>
      </c>
    </row>
    <row r="373" spans="1:8" s="494" customFormat="1" ht="15" customHeight="1">
      <c r="A373" s="490" t="s">
        <v>753</v>
      </c>
      <c r="B373" s="498" t="s">
        <v>1174</v>
      </c>
      <c r="C373" s="505" t="str">
        <f t="shared" si="17"/>
        <v>15-12</v>
      </c>
      <c r="D373" s="500">
        <v>0</v>
      </c>
      <c r="F373" s="492">
        <f t="shared" si="15"/>
        <v>0</v>
      </c>
      <c r="G373" s="492">
        <f t="shared" si="16"/>
        <v>0</v>
      </c>
      <c r="H373" s="492">
        <f>IF($S$4="Y",F373*0.05,0)</f>
        <v>0</v>
      </c>
    </row>
    <row r="374" spans="1:8" s="494" customFormat="1" ht="15" customHeight="1">
      <c r="A374" s="490" t="s">
        <v>753</v>
      </c>
      <c r="B374" s="498" t="s">
        <v>1174</v>
      </c>
      <c r="C374" s="506" t="str">
        <f t="shared" si="17"/>
        <v>16-16</v>
      </c>
      <c r="D374" s="500">
        <v>0</v>
      </c>
      <c r="F374" s="492">
        <f t="shared" si="15"/>
        <v>0</v>
      </c>
      <c r="G374" s="492">
        <f t="shared" si="16"/>
        <v>0</v>
      </c>
      <c r="H374" s="492">
        <f>IF($S$5="Y",F374*0.05,0)</f>
        <v>0</v>
      </c>
    </row>
    <row r="375" spans="1:8" s="494" customFormat="1" ht="15" customHeight="1">
      <c r="A375" s="490" t="s">
        <v>753</v>
      </c>
      <c r="B375" s="498" t="s">
        <v>1174</v>
      </c>
      <c r="C375" s="507" t="str">
        <f t="shared" si="17"/>
        <v>13-01</v>
      </c>
      <c r="D375" s="500">
        <v>0</v>
      </c>
      <c r="F375" s="492">
        <f t="shared" si="15"/>
        <v>0</v>
      </c>
      <c r="G375" s="492">
        <f t="shared" si="16"/>
        <v>0</v>
      </c>
      <c r="H375" s="492">
        <f>IF($S$6="Y",F375*0.05,0)</f>
        <v>0</v>
      </c>
    </row>
    <row r="376" spans="1:8" s="494" customFormat="1" ht="15" customHeight="1">
      <c r="A376" s="490" t="s">
        <v>753</v>
      </c>
      <c r="B376" s="498" t="s">
        <v>1174</v>
      </c>
      <c r="C376" s="508" t="str">
        <f t="shared" si="17"/>
        <v>07-13</v>
      </c>
      <c r="D376" s="500">
        <v>0</v>
      </c>
      <c r="F376" s="492">
        <f t="shared" si="15"/>
        <v>0</v>
      </c>
      <c r="G376" s="492">
        <f t="shared" si="16"/>
        <v>0</v>
      </c>
      <c r="H376" s="492">
        <f>IF($S$7="Y",F376*0.05,0)</f>
        <v>0</v>
      </c>
    </row>
    <row r="377" spans="1:8" s="494" customFormat="1" ht="15" customHeight="1">
      <c r="A377" s="490" t="s">
        <v>753</v>
      </c>
      <c r="B377" s="498" t="s">
        <v>1174</v>
      </c>
      <c r="C377" s="509" t="str">
        <f t="shared" si="17"/>
        <v>11-26</v>
      </c>
      <c r="D377" s="500">
        <v>0</v>
      </c>
      <c r="F377" s="492">
        <f t="shared" si="15"/>
        <v>0</v>
      </c>
      <c r="G377" s="492">
        <f t="shared" si="16"/>
        <v>0</v>
      </c>
      <c r="H377" s="492">
        <f>IF($S$8="Y",F377*0.05,0)</f>
        <v>0</v>
      </c>
    </row>
    <row r="378" spans="1:8" s="494" customFormat="1" ht="15" customHeight="1">
      <c r="A378" s="490" t="s">
        <v>753</v>
      </c>
      <c r="B378" s="498" t="s">
        <v>1174</v>
      </c>
      <c r="C378" s="512" t="str">
        <f t="shared" si="17"/>
        <v>18-01</v>
      </c>
      <c r="D378" s="500">
        <v>0</v>
      </c>
      <c r="F378" s="492">
        <f t="shared" si="15"/>
        <v>0</v>
      </c>
      <c r="G378" s="492">
        <f t="shared" si="16"/>
        <v>0</v>
      </c>
      <c r="H378" s="492">
        <f>IF($S$9="Y",F378*0.05,0)</f>
        <v>0</v>
      </c>
    </row>
    <row r="379" spans="1:8" s="494" customFormat="1" ht="15" customHeight="1">
      <c r="A379" s="490" t="s">
        <v>753</v>
      </c>
      <c r="B379" s="498" t="s">
        <v>1174</v>
      </c>
      <c r="C379" s="513" t="str">
        <f t="shared" si="17"/>
        <v>Color Code</v>
      </c>
      <c r="D379" s="500">
        <v>0</v>
      </c>
      <c r="F379" s="492">
        <f t="shared" si="15"/>
        <v>0</v>
      </c>
      <c r="G379" s="492">
        <f t="shared" si="16"/>
        <v>0</v>
      </c>
      <c r="H379" s="492">
        <f>IF($S$10="Y",F379*0.05,0)</f>
        <v>0</v>
      </c>
    </row>
    <row r="380" spans="1:8" s="494" customFormat="1" ht="15" customHeight="1">
      <c r="A380" s="490" t="s">
        <v>525</v>
      </c>
      <c r="B380" s="498" t="s">
        <v>1175</v>
      </c>
      <c r="C380" s="499" t="str">
        <f t="shared" si="17"/>
        <v>11-12</v>
      </c>
      <c r="D380" s="500">
        <v>0</v>
      </c>
      <c r="F380" s="492">
        <f t="shared" si="15"/>
        <v>0</v>
      </c>
      <c r="G380" s="492">
        <f t="shared" si="16"/>
        <v>0</v>
      </c>
      <c r="H380" s="492">
        <f>IF($S$2="Y",F380*0.05,0)</f>
        <v>0</v>
      </c>
    </row>
    <row r="381" spans="1:8" s="494" customFormat="1" ht="15" customHeight="1">
      <c r="A381" s="490" t="s">
        <v>525</v>
      </c>
      <c r="B381" s="498" t="s">
        <v>1175</v>
      </c>
      <c r="C381" s="504" t="str">
        <f t="shared" si="17"/>
        <v>14-01</v>
      </c>
      <c r="D381" s="500">
        <v>0</v>
      </c>
      <c r="F381" s="492">
        <f t="shared" si="15"/>
        <v>0</v>
      </c>
      <c r="G381" s="492">
        <f t="shared" si="16"/>
        <v>0</v>
      </c>
      <c r="H381" s="492">
        <f>IF($S$3="Y",F381*0.05,0)</f>
        <v>0</v>
      </c>
    </row>
    <row r="382" spans="1:8" s="494" customFormat="1" ht="15" customHeight="1">
      <c r="A382" s="490" t="s">
        <v>525</v>
      </c>
      <c r="B382" s="498" t="s">
        <v>1175</v>
      </c>
      <c r="C382" s="505" t="str">
        <f t="shared" si="17"/>
        <v>15-12</v>
      </c>
      <c r="D382" s="500">
        <v>0</v>
      </c>
      <c r="F382" s="492">
        <f t="shared" si="15"/>
        <v>0</v>
      </c>
      <c r="G382" s="492">
        <f t="shared" si="16"/>
        <v>0</v>
      </c>
      <c r="H382" s="492">
        <f>IF($S$4="Y",F382*0.05,0)</f>
        <v>0</v>
      </c>
    </row>
    <row r="383" spans="1:8" s="494" customFormat="1" ht="15" customHeight="1">
      <c r="A383" s="490" t="s">
        <v>525</v>
      </c>
      <c r="B383" s="498" t="s">
        <v>1175</v>
      </c>
      <c r="C383" s="506" t="str">
        <f t="shared" si="17"/>
        <v>16-16</v>
      </c>
      <c r="D383" s="500">
        <v>0</v>
      </c>
      <c r="F383" s="492">
        <f t="shared" si="15"/>
        <v>0</v>
      </c>
      <c r="G383" s="492">
        <f t="shared" si="16"/>
        <v>0</v>
      </c>
      <c r="H383" s="492">
        <f>IF($S$5="Y",F383*0.05,0)</f>
        <v>0</v>
      </c>
    </row>
    <row r="384" spans="1:8" s="494" customFormat="1" ht="15" customHeight="1">
      <c r="A384" s="490" t="s">
        <v>525</v>
      </c>
      <c r="B384" s="498" t="s">
        <v>1175</v>
      </c>
      <c r="C384" s="507" t="str">
        <f t="shared" si="17"/>
        <v>13-01</v>
      </c>
      <c r="D384" s="500">
        <v>0</v>
      </c>
      <c r="F384" s="492">
        <f t="shared" si="15"/>
        <v>0</v>
      </c>
      <c r="G384" s="492">
        <f t="shared" si="16"/>
        <v>0</v>
      </c>
      <c r="H384" s="492">
        <f>IF($S$6="Y",F384*0.05,0)</f>
        <v>0</v>
      </c>
    </row>
    <row r="385" spans="1:8" s="494" customFormat="1" ht="15" customHeight="1">
      <c r="A385" s="490" t="s">
        <v>525</v>
      </c>
      <c r="B385" s="498" t="s">
        <v>1175</v>
      </c>
      <c r="C385" s="508" t="str">
        <f t="shared" si="17"/>
        <v>07-13</v>
      </c>
      <c r="D385" s="500">
        <v>0</v>
      </c>
      <c r="F385" s="492">
        <f t="shared" si="15"/>
        <v>0</v>
      </c>
      <c r="G385" s="492">
        <f t="shared" si="16"/>
        <v>0</v>
      </c>
      <c r="H385" s="492">
        <f>IF($S$7="Y",F385*0.05,0)</f>
        <v>0</v>
      </c>
    </row>
    <row r="386" spans="1:8" s="494" customFormat="1" ht="15" customHeight="1">
      <c r="A386" s="490" t="s">
        <v>525</v>
      </c>
      <c r="B386" s="498" t="s">
        <v>1175</v>
      </c>
      <c r="C386" s="509" t="str">
        <f t="shared" si="17"/>
        <v>11-26</v>
      </c>
      <c r="D386" s="500">
        <v>0</v>
      </c>
      <c r="F386" s="492">
        <f t="shared" ref="F386:F449" si="18">D386*E386</f>
        <v>0</v>
      </c>
      <c r="G386" s="492">
        <f t="shared" ref="G386:G449" si="19">IF($S$11="Y",F386*0.05,0)</f>
        <v>0</v>
      </c>
      <c r="H386" s="492">
        <f>IF($S$8="Y",F386*0.05,0)</f>
        <v>0</v>
      </c>
    </row>
    <row r="387" spans="1:8" s="494" customFormat="1" ht="15" customHeight="1">
      <c r="A387" s="490" t="s">
        <v>525</v>
      </c>
      <c r="B387" s="498" t="s">
        <v>1175</v>
      </c>
      <c r="C387" s="512" t="str">
        <f t="shared" si="17"/>
        <v>18-01</v>
      </c>
      <c r="D387" s="500">
        <v>0</v>
      </c>
      <c r="F387" s="492">
        <f t="shared" si="18"/>
        <v>0</v>
      </c>
      <c r="G387" s="492">
        <f t="shared" si="19"/>
        <v>0</v>
      </c>
      <c r="H387" s="492">
        <f>IF($S$9="Y",F387*0.05,0)</f>
        <v>0</v>
      </c>
    </row>
    <row r="388" spans="1:8" s="494" customFormat="1" ht="15" customHeight="1">
      <c r="A388" s="490" t="s">
        <v>525</v>
      </c>
      <c r="B388" s="498" t="s">
        <v>1175</v>
      </c>
      <c r="C388" s="513" t="str">
        <f t="shared" si="17"/>
        <v>Color Code</v>
      </c>
      <c r="D388" s="500">
        <v>0</v>
      </c>
      <c r="F388" s="492">
        <f t="shared" si="18"/>
        <v>0</v>
      </c>
      <c r="G388" s="492">
        <f t="shared" si="19"/>
        <v>0</v>
      </c>
      <c r="H388" s="492">
        <f>IF($S$10="Y",F388*0.05,0)</f>
        <v>0</v>
      </c>
    </row>
    <row r="389" spans="1:8" s="494" customFormat="1" ht="15" customHeight="1">
      <c r="A389" s="490" t="s">
        <v>755</v>
      </c>
      <c r="B389" s="498" t="s">
        <v>1176</v>
      </c>
      <c r="C389" s="499" t="str">
        <f t="shared" si="17"/>
        <v>11-12</v>
      </c>
      <c r="D389" s="500">
        <v>0</v>
      </c>
      <c r="F389" s="492">
        <f t="shared" si="18"/>
        <v>0</v>
      </c>
      <c r="G389" s="492">
        <f t="shared" si="19"/>
        <v>0</v>
      </c>
      <c r="H389" s="492">
        <f>IF($S$2="Y",F389*0.05,0)</f>
        <v>0</v>
      </c>
    </row>
    <row r="390" spans="1:8" s="494" customFormat="1" ht="15" customHeight="1">
      <c r="A390" s="490" t="s">
        <v>755</v>
      </c>
      <c r="B390" s="498" t="s">
        <v>1176</v>
      </c>
      <c r="C390" s="504" t="str">
        <f t="shared" si="17"/>
        <v>14-01</v>
      </c>
      <c r="D390" s="500">
        <v>0</v>
      </c>
      <c r="F390" s="492">
        <f t="shared" si="18"/>
        <v>0</v>
      </c>
      <c r="G390" s="492">
        <f t="shared" si="19"/>
        <v>0</v>
      </c>
      <c r="H390" s="492">
        <f>IF($S$3="Y",F390*0.05,0)</f>
        <v>0</v>
      </c>
    </row>
    <row r="391" spans="1:8" s="494" customFormat="1" ht="15" customHeight="1">
      <c r="A391" s="490" t="s">
        <v>755</v>
      </c>
      <c r="B391" s="498" t="s">
        <v>1176</v>
      </c>
      <c r="C391" s="505" t="str">
        <f t="shared" si="17"/>
        <v>15-12</v>
      </c>
      <c r="D391" s="500">
        <v>0</v>
      </c>
      <c r="F391" s="492">
        <f t="shared" si="18"/>
        <v>0</v>
      </c>
      <c r="G391" s="492">
        <f t="shared" si="19"/>
        <v>0</v>
      </c>
      <c r="H391" s="492">
        <f>IF($S$4="Y",F391*0.05,0)</f>
        <v>0</v>
      </c>
    </row>
    <row r="392" spans="1:8" s="494" customFormat="1" ht="15" customHeight="1">
      <c r="A392" s="490" t="s">
        <v>755</v>
      </c>
      <c r="B392" s="498" t="s">
        <v>1176</v>
      </c>
      <c r="C392" s="506" t="str">
        <f t="shared" si="17"/>
        <v>16-16</v>
      </c>
      <c r="D392" s="500">
        <v>0</v>
      </c>
      <c r="F392" s="492">
        <f t="shared" si="18"/>
        <v>0</v>
      </c>
      <c r="G392" s="492">
        <f t="shared" si="19"/>
        <v>0</v>
      </c>
      <c r="H392" s="492">
        <f>IF($S$5="Y",F392*0.05,0)</f>
        <v>0</v>
      </c>
    </row>
    <row r="393" spans="1:8" s="494" customFormat="1" ht="15" customHeight="1">
      <c r="A393" s="490" t="s">
        <v>755</v>
      </c>
      <c r="B393" s="498" t="s">
        <v>1176</v>
      </c>
      <c r="C393" s="507" t="str">
        <f t="shared" si="17"/>
        <v>13-01</v>
      </c>
      <c r="D393" s="500">
        <v>0</v>
      </c>
      <c r="F393" s="492">
        <f t="shared" si="18"/>
        <v>0</v>
      </c>
      <c r="G393" s="492">
        <f t="shared" si="19"/>
        <v>0</v>
      </c>
      <c r="H393" s="492">
        <f>IF($S$6="Y",F393*0.05,0)</f>
        <v>0</v>
      </c>
    </row>
    <row r="394" spans="1:8" s="494" customFormat="1" ht="15" customHeight="1">
      <c r="A394" s="490" t="s">
        <v>755</v>
      </c>
      <c r="B394" s="498" t="s">
        <v>1176</v>
      </c>
      <c r="C394" s="508" t="str">
        <f t="shared" si="17"/>
        <v>07-13</v>
      </c>
      <c r="D394" s="500">
        <v>0</v>
      </c>
      <c r="F394" s="492">
        <f t="shared" si="18"/>
        <v>0</v>
      </c>
      <c r="G394" s="492">
        <f t="shared" si="19"/>
        <v>0</v>
      </c>
      <c r="H394" s="492">
        <f>IF($S$7="Y",F394*0.05,0)</f>
        <v>0</v>
      </c>
    </row>
    <row r="395" spans="1:8" s="494" customFormat="1" ht="15" customHeight="1">
      <c r="A395" s="490" t="s">
        <v>755</v>
      </c>
      <c r="B395" s="498" t="s">
        <v>1176</v>
      </c>
      <c r="C395" s="509" t="str">
        <f t="shared" ref="C395:C458" si="20">C386</f>
        <v>11-26</v>
      </c>
      <c r="D395" s="500">
        <v>0</v>
      </c>
      <c r="F395" s="492">
        <f t="shared" si="18"/>
        <v>0</v>
      </c>
      <c r="G395" s="492">
        <f t="shared" si="19"/>
        <v>0</v>
      </c>
      <c r="H395" s="492">
        <f>IF($S$8="Y",F395*0.05,0)</f>
        <v>0</v>
      </c>
    </row>
    <row r="396" spans="1:8" s="494" customFormat="1" ht="15" customHeight="1">
      <c r="A396" s="490" t="s">
        <v>755</v>
      </c>
      <c r="B396" s="498" t="s">
        <v>1176</v>
      </c>
      <c r="C396" s="512" t="str">
        <f t="shared" si="20"/>
        <v>18-01</v>
      </c>
      <c r="D396" s="500">
        <v>0</v>
      </c>
      <c r="F396" s="492">
        <f t="shared" si="18"/>
        <v>0</v>
      </c>
      <c r="G396" s="492">
        <f t="shared" si="19"/>
        <v>0</v>
      </c>
      <c r="H396" s="492">
        <f>IF($S$9="Y",F396*0.05,0)</f>
        <v>0</v>
      </c>
    </row>
    <row r="397" spans="1:8" s="494" customFormat="1" ht="15" customHeight="1">
      <c r="A397" s="490" t="s">
        <v>755</v>
      </c>
      <c r="B397" s="498" t="s">
        <v>1176</v>
      </c>
      <c r="C397" s="513" t="str">
        <f t="shared" si="20"/>
        <v>Color Code</v>
      </c>
      <c r="D397" s="500">
        <v>0</v>
      </c>
      <c r="F397" s="492">
        <f t="shared" si="18"/>
        <v>0</v>
      </c>
      <c r="G397" s="492">
        <f t="shared" si="19"/>
        <v>0</v>
      </c>
      <c r="H397" s="492">
        <f>IF($S$10="Y",F397*0.05,0)</f>
        <v>0</v>
      </c>
    </row>
    <row r="398" spans="1:8" s="494" customFormat="1" ht="15" customHeight="1">
      <c r="A398" s="490" t="s">
        <v>867</v>
      </c>
      <c r="B398" s="498" t="s">
        <v>1177</v>
      </c>
      <c r="C398" s="499" t="str">
        <f t="shared" si="20"/>
        <v>11-12</v>
      </c>
      <c r="D398" s="500">
        <v>0</v>
      </c>
      <c r="F398" s="492">
        <f t="shared" si="18"/>
        <v>0</v>
      </c>
      <c r="G398" s="492">
        <f t="shared" si="19"/>
        <v>0</v>
      </c>
      <c r="H398" s="492">
        <f>IF($S$2="Y",F398*0.05,0)</f>
        <v>0</v>
      </c>
    </row>
    <row r="399" spans="1:8" s="494" customFormat="1" ht="15" customHeight="1">
      <c r="A399" s="490" t="s">
        <v>867</v>
      </c>
      <c r="B399" s="498" t="s">
        <v>1177</v>
      </c>
      <c r="C399" s="504" t="str">
        <f t="shared" si="20"/>
        <v>14-01</v>
      </c>
      <c r="D399" s="500">
        <v>0</v>
      </c>
      <c r="F399" s="492">
        <f t="shared" si="18"/>
        <v>0</v>
      </c>
      <c r="G399" s="492">
        <f t="shared" si="19"/>
        <v>0</v>
      </c>
      <c r="H399" s="492">
        <f>IF($S$3="Y",F399*0.05,0)</f>
        <v>0</v>
      </c>
    </row>
    <row r="400" spans="1:8" s="494" customFormat="1" ht="15" customHeight="1">
      <c r="A400" s="490" t="s">
        <v>867</v>
      </c>
      <c r="B400" s="498" t="s">
        <v>1177</v>
      </c>
      <c r="C400" s="505" t="str">
        <f t="shared" si="20"/>
        <v>15-12</v>
      </c>
      <c r="D400" s="500">
        <v>0</v>
      </c>
      <c r="F400" s="492">
        <f t="shared" si="18"/>
        <v>0</v>
      </c>
      <c r="G400" s="492">
        <f t="shared" si="19"/>
        <v>0</v>
      </c>
      <c r="H400" s="492">
        <f>IF($S$4="Y",F400*0.05,0)</f>
        <v>0</v>
      </c>
    </row>
    <row r="401" spans="1:8" s="494" customFormat="1" ht="15" customHeight="1">
      <c r="A401" s="490" t="s">
        <v>867</v>
      </c>
      <c r="B401" s="498" t="s">
        <v>1177</v>
      </c>
      <c r="C401" s="506" t="str">
        <f t="shared" si="20"/>
        <v>16-16</v>
      </c>
      <c r="D401" s="500">
        <v>0</v>
      </c>
      <c r="F401" s="492">
        <f t="shared" si="18"/>
        <v>0</v>
      </c>
      <c r="G401" s="492">
        <f t="shared" si="19"/>
        <v>0</v>
      </c>
      <c r="H401" s="492">
        <f>IF($S$5="Y",F401*0.05,0)</f>
        <v>0</v>
      </c>
    </row>
    <row r="402" spans="1:8" s="494" customFormat="1" ht="15" customHeight="1">
      <c r="A402" s="490" t="s">
        <v>867</v>
      </c>
      <c r="B402" s="498" t="s">
        <v>1177</v>
      </c>
      <c r="C402" s="507" t="str">
        <f t="shared" si="20"/>
        <v>13-01</v>
      </c>
      <c r="D402" s="500">
        <v>0</v>
      </c>
      <c r="F402" s="492">
        <f t="shared" si="18"/>
        <v>0</v>
      </c>
      <c r="G402" s="492">
        <f t="shared" si="19"/>
        <v>0</v>
      </c>
      <c r="H402" s="492">
        <f>IF($S$6="Y",F402*0.05,0)</f>
        <v>0</v>
      </c>
    </row>
    <row r="403" spans="1:8" s="494" customFormat="1" ht="15" customHeight="1">
      <c r="A403" s="490" t="s">
        <v>867</v>
      </c>
      <c r="B403" s="498" t="s">
        <v>1177</v>
      </c>
      <c r="C403" s="508" t="str">
        <f t="shared" si="20"/>
        <v>07-13</v>
      </c>
      <c r="D403" s="500">
        <v>0</v>
      </c>
      <c r="F403" s="492">
        <f t="shared" si="18"/>
        <v>0</v>
      </c>
      <c r="G403" s="492">
        <f t="shared" si="19"/>
        <v>0</v>
      </c>
      <c r="H403" s="492">
        <f>IF($S$7="Y",F403*0.05,0)</f>
        <v>0</v>
      </c>
    </row>
    <row r="404" spans="1:8" s="494" customFormat="1" ht="15" customHeight="1">
      <c r="A404" s="490" t="s">
        <v>867</v>
      </c>
      <c r="B404" s="498" t="s">
        <v>1177</v>
      </c>
      <c r="C404" s="509" t="str">
        <f t="shared" si="20"/>
        <v>11-26</v>
      </c>
      <c r="D404" s="500">
        <v>0</v>
      </c>
      <c r="F404" s="492">
        <f t="shared" si="18"/>
        <v>0</v>
      </c>
      <c r="G404" s="492">
        <f t="shared" si="19"/>
        <v>0</v>
      </c>
      <c r="H404" s="492">
        <f>IF($S$8="Y",F404*0.05,0)</f>
        <v>0</v>
      </c>
    </row>
    <row r="405" spans="1:8" s="494" customFormat="1" ht="15" customHeight="1">
      <c r="A405" s="490" t="s">
        <v>867</v>
      </c>
      <c r="B405" s="498" t="s">
        <v>1177</v>
      </c>
      <c r="C405" s="512" t="str">
        <f t="shared" si="20"/>
        <v>18-01</v>
      </c>
      <c r="D405" s="500">
        <v>0</v>
      </c>
      <c r="F405" s="492">
        <f t="shared" si="18"/>
        <v>0</v>
      </c>
      <c r="G405" s="492">
        <f t="shared" si="19"/>
        <v>0</v>
      </c>
      <c r="H405" s="492">
        <f>IF($S$9="Y",F405*0.05,0)</f>
        <v>0</v>
      </c>
    </row>
    <row r="406" spans="1:8" s="494" customFormat="1" ht="15" customHeight="1">
      <c r="A406" s="490" t="s">
        <v>867</v>
      </c>
      <c r="B406" s="498" t="s">
        <v>1177</v>
      </c>
      <c r="C406" s="513" t="str">
        <f t="shared" si="20"/>
        <v>Color Code</v>
      </c>
      <c r="D406" s="500">
        <v>0</v>
      </c>
      <c r="F406" s="492">
        <f t="shared" si="18"/>
        <v>0</v>
      </c>
      <c r="G406" s="492">
        <f t="shared" si="19"/>
        <v>0</v>
      </c>
      <c r="H406" s="492">
        <f>IF($S$10="Y",F406*0.05,0)</f>
        <v>0</v>
      </c>
    </row>
    <row r="407" spans="1:8" s="494" customFormat="1" ht="15" customHeight="1">
      <c r="A407" s="490" t="s">
        <v>729</v>
      </c>
      <c r="B407" s="498" t="s">
        <v>1178</v>
      </c>
      <c r="C407" s="499" t="str">
        <f t="shared" si="20"/>
        <v>11-12</v>
      </c>
      <c r="D407" s="500">
        <v>0</v>
      </c>
      <c r="F407" s="492">
        <f t="shared" si="18"/>
        <v>0</v>
      </c>
      <c r="G407" s="492">
        <f t="shared" si="19"/>
        <v>0</v>
      </c>
      <c r="H407" s="492">
        <f>IF($S$2="Y",F407*0.05,0)</f>
        <v>0</v>
      </c>
    </row>
    <row r="408" spans="1:8" s="494" customFormat="1" ht="15" customHeight="1">
      <c r="A408" s="490" t="s">
        <v>729</v>
      </c>
      <c r="B408" s="498" t="s">
        <v>1178</v>
      </c>
      <c r="C408" s="504" t="str">
        <f t="shared" si="20"/>
        <v>14-01</v>
      </c>
      <c r="D408" s="500">
        <v>0</v>
      </c>
      <c r="F408" s="492">
        <f t="shared" si="18"/>
        <v>0</v>
      </c>
      <c r="G408" s="492">
        <f t="shared" si="19"/>
        <v>0</v>
      </c>
      <c r="H408" s="492">
        <f>IF($S$3="Y",F408*0.05,0)</f>
        <v>0</v>
      </c>
    </row>
    <row r="409" spans="1:8" s="494" customFormat="1" ht="15" customHeight="1">
      <c r="A409" s="490" t="s">
        <v>729</v>
      </c>
      <c r="B409" s="498" t="s">
        <v>1178</v>
      </c>
      <c r="C409" s="505" t="str">
        <f t="shared" si="20"/>
        <v>15-12</v>
      </c>
      <c r="D409" s="500">
        <v>0</v>
      </c>
      <c r="F409" s="492">
        <f t="shared" si="18"/>
        <v>0</v>
      </c>
      <c r="G409" s="492">
        <f t="shared" si="19"/>
        <v>0</v>
      </c>
      <c r="H409" s="492">
        <f>IF($S$4="Y",F409*0.05,0)</f>
        <v>0</v>
      </c>
    </row>
    <row r="410" spans="1:8" s="494" customFormat="1" ht="15" customHeight="1">
      <c r="A410" s="490" t="s">
        <v>729</v>
      </c>
      <c r="B410" s="498" t="s">
        <v>1178</v>
      </c>
      <c r="C410" s="506" t="str">
        <f t="shared" si="20"/>
        <v>16-16</v>
      </c>
      <c r="D410" s="500">
        <v>0</v>
      </c>
      <c r="F410" s="492">
        <f t="shared" si="18"/>
        <v>0</v>
      </c>
      <c r="G410" s="492">
        <f t="shared" si="19"/>
        <v>0</v>
      </c>
      <c r="H410" s="492">
        <f>IF($S$5="Y",F410*0.05,0)</f>
        <v>0</v>
      </c>
    </row>
    <row r="411" spans="1:8" s="494" customFormat="1" ht="15" customHeight="1">
      <c r="A411" s="490" t="s">
        <v>729</v>
      </c>
      <c r="B411" s="498" t="s">
        <v>1178</v>
      </c>
      <c r="C411" s="507" t="str">
        <f t="shared" si="20"/>
        <v>13-01</v>
      </c>
      <c r="D411" s="500">
        <v>0</v>
      </c>
      <c r="F411" s="492">
        <f t="shared" si="18"/>
        <v>0</v>
      </c>
      <c r="G411" s="492">
        <f t="shared" si="19"/>
        <v>0</v>
      </c>
      <c r="H411" s="492">
        <f>IF($S$6="Y",F411*0.05,0)</f>
        <v>0</v>
      </c>
    </row>
    <row r="412" spans="1:8" s="494" customFormat="1" ht="15" customHeight="1">
      <c r="A412" s="490" t="s">
        <v>729</v>
      </c>
      <c r="B412" s="498" t="s">
        <v>1178</v>
      </c>
      <c r="C412" s="508" t="str">
        <f t="shared" si="20"/>
        <v>07-13</v>
      </c>
      <c r="D412" s="500">
        <v>0</v>
      </c>
      <c r="F412" s="492">
        <f t="shared" si="18"/>
        <v>0</v>
      </c>
      <c r="G412" s="492">
        <f t="shared" si="19"/>
        <v>0</v>
      </c>
      <c r="H412" s="492">
        <f>IF($S$7="Y",F412*0.05,0)</f>
        <v>0</v>
      </c>
    </row>
    <row r="413" spans="1:8" s="494" customFormat="1" ht="15" customHeight="1">
      <c r="A413" s="490" t="s">
        <v>729</v>
      </c>
      <c r="B413" s="498" t="s">
        <v>1178</v>
      </c>
      <c r="C413" s="509" t="str">
        <f t="shared" si="20"/>
        <v>11-26</v>
      </c>
      <c r="D413" s="500">
        <v>0</v>
      </c>
      <c r="F413" s="492">
        <f t="shared" si="18"/>
        <v>0</v>
      </c>
      <c r="G413" s="492">
        <f t="shared" si="19"/>
        <v>0</v>
      </c>
      <c r="H413" s="492">
        <f>IF($S$8="Y",F413*0.05,0)</f>
        <v>0</v>
      </c>
    </row>
    <row r="414" spans="1:8" s="494" customFormat="1" ht="15" customHeight="1">
      <c r="A414" s="490" t="s">
        <v>729</v>
      </c>
      <c r="B414" s="498" t="s">
        <v>1178</v>
      </c>
      <c r="C414" s="512" t="str">
        <f t="shared" si="20"/>
        <v>18-01</v>
      </c>
      <c r="D414" s="500">
        <v>0</v>
      </c>
      <c r="F414" s="492">
        <f t="shared" si="18"/>
        <v>0</v>
      </c>
      <c r="G414" s="492">
        <f t="shared" si="19"/>
        <v>0</v>
      </c>
      <c r="H414" s="492">
        <f>IF($S$9="Y",F414*0.05,0)</f>
        <v>0</v>
      </c>
    </row>
    <row r="415" spans="1:8" s="494" customFormat="1" ht="15" customHeight="1">
      <c r="A415" s="490" t="s">
        <v>729</v>
      </c>
      <c r="B415" s="498" t="s">
        <v>1178</v>
      </c>
      <c r="C415" s="513" t="str">
        <f t="shared" si="20"/>
        <v>Color Code</v>
      </c>
      <c r="D415" s="500">
        <v>0</v>
      </c>
      <c r="F415" s="492">
        <f t="shared" si="18"/>
        <v>0</v>
      </c>
      <c r="G415" s="492">
        <f t="shared" si="19"/>
        <v>0</v>
      </c>
      <c r="H415" s="492">
        <f>IF($S$10="Y",F415*0.05,0)</f>
        <v>0</v>
      </c>
    </row>
    <row r="416" spans="1:8" s="494" customFormat="1" ht="15" customHeight="1">
      <c r="A416" s="490" t="s">
        <v>731</v>
      </c>
      <c r="B416" s="498" t="s">
        <v>1179</v>
      </c>
      <c r="C416" s="499" t="str">
        <f t="shared" si="20"/>
        <v>11-12</v>
      </c>
      <c r="D416" s="500">
        <v>0</v>
      </c>
      <c r="F416" s="492">
        <f t="shared" si="18"/>
        <v>0</v>
      </c>
      <c r="G416" s="492">
        <f t="shared" si="19"/>
        <v>0</v>
      </c>
      <c r="H416" s="492">
        <f>IF($S$2="Y",F416*0.05,0)</f>
        <v>0</v>
      </c>
    </row>
    <row r="417" spans="1:8" s="494" customFormat="1" ht="15" customHeight="1">
      <c r="A417" s="490" t="s">
        <v>731</v>
      </c>
      <c r="B417" s="498" t="s">
        <v>1179</v>
      </c>
      <c r="C417" s="504" t="str">
        <f t="shared" si="20"/>
        <v>14-01</v>
      </c>
      <c r="D417" s="500">
        <v>0</v>
      </c>
      <c r="F417" s="492">
        <f t="shared" si="18"/>
        <v>0</v>
      </c>
      <c r="G417" s="492">
        <f t="shared" si="19"/>
        <v>0</v>
      </c>
      <c r="H417" s="492">
        <f>IF($S$3="Y",F417*0.05,0)</f>
        <v>0</v>
      </c>
    </row>
    <row r="418" spans="1:8" s="494" customFormat="1" ht="15" customHeight="1">
      <c r="A418" s="490" t="s">
        <v>731</v>
      </c>
      <c r="B418" s="498" t="s">
        <v>1179</v>
      </c>
      <c r="C418" s="505" t="str">
        <f t="shared" si="20"/>
        <v>15-12</v>
      </c>
      <c r="D418" s="500">
        <v>0</v>
      </c>
      <c r="F418" s="492">
        <f t="shared" si="18"/>
        <v>0</v>
      </c>
      <c r="G418" s="492">
        <f t="shared" si="19"/>
        <v>0</v>
      </c>
      <c r="H418" s="492">
        <f>IF($S$4="Y",F418*0.05,0)</f>
        <v>0</v>
      </c>
    </row>
    <row r="419" spans="1:8" s="494" customFormat="1" ht="15" customHeight="1">
      <c r="A419" s="490" t="s">
        <v>731</v>
      </c>
      <c r="B419" s="498" t="s">
        <v>1179</v>
      </c>
      <c r="C419" s="506" t="str">
        <f t="shared" si="20"/>
        <v>16-16</v>
      </c>
      <c r="D419" s="500">
        <v>0</v>
      </c>
      <c r="F419" s="492">
        <f t="shared" si="18"/>
        <v>0</v>
      </c>
      <c r="G419" s="492">
        <f t="shared" si="19"/>
        <v>0</v>
      </c>
      <c r="H419" s="492">
        <f>IF($S$5="Y",F419*0.05,0)</f>
        <v>0</v>
      </c>
    </row>
    <row r="420" spans="1:8" s="494" customFormat="1" ht="15" customHeight="1">
      <c r="A420" s="490" t="s">
        <v>731</v>
      </c>
      <c r="B420" s="498" t="s">
        <v>1179</v>
      </c>
      <c r="C420" s="507" t="str">
        <f t="shared" si="20"/>
        <v>13-01</v>
      </c>
      <c r="D420" s="500">
        <v>0</v>
      </c>
      <c r="F420" s="492">
        <f t="shared" si="18"/>
        <v>0</v>
      </c>
      <c r="G420" s="492">
        <f t="shared" si="19"/>
        <v>0</v>
      </c>
      <c r="H420" s="492">
        <f>IF($S$6="Y",F420*0.05,0)</f>
        <v>0</v>
      </c>
    </row>
    <row r="421" spans="1:8" s="494" customFormat="1" ht="15" customHeight="1">
      <c r="A421" s="490" t="s">
        <v>731</v>
      </c>
      <c r="B421" s="498" t="s">
        <v>1179</v>
      </c>
      <c r="C421" s="508" t="str">
        <f t="shared" si="20"/>
        <v>07-13</v>
      </c>
      <c r="D421" s="500">
        <v>0</v>
      </c>
      <c r="F421" s="492">
        <f t="shared" si="18"/>
        <v>0</v>
      </c>
      <c r="G421" s="492">
        <f t="shared" si="19"/>
        <v>0</v>
      </c>
      <c r="H421" s="492">
        <f>IF($S$7="Y",F421*0.05,0)</f>
        <v>0</v>
      </c>
    </row>
    <row r="422" spans="1:8" s="494" customFormat="1" ht="15" customHeight="1">
      <c r="A422" s="490" t="s">
        <v>731</v>
      </c>
      <c r="B422" s="498" t="s">
        <v>1179</v>
      </c>
      <c r="C422" s="509" t="str">
        <f t="shared" si="20"/>
        <v>11-26</v>
      </c>
      <c r="D422" s="500">
        <v>0</v>
      </c>
      <c r="F422" s="492">
        <f t="shared" si="18"/>
        <v>0</v>
      </c>
      <c r="G422" s="492">
        <f t="shared" si="19"/>
        <v>0</v>
      </c>
      <c r="H422" s="492">
        <f>IF($S$8="Y",F422*0.05,0)</f>
        <v>0</v>
      </c>
    </row>
    <row r="423" spans="1:8" s="494" customFormat="1" ht="15" customHeight="1">
      <c r="A423" s="490" t="s">
        <v>731</v>
      </c>
      <c r="B423" s="498" t="s">
        <v>1179</v>
      </c>
      <c r="C423" s="512" t="str">
        <f t="shared" si="20"/>
        <v>18-01</v>
      </c>
      <c r="D423" s="500">
        <v>0</v>
      </c>
      <c r="F423" s="492">
        <f t="shared" si="18"/>
        <v>0</v>
      </c>
      <c r="G423" s="492">
        <f t="shared" si="19"/>
        <v>0</v>
      </c>
      <c r="H423" s="492">
        <f>IF($S$9="Y",F423*0.05,0)</f>
        <v>0</v>
      </c>
    </row>
    <row r="424" spans="1:8" s="494" customFormat="1" ht="15" customHeight="1">
      <c r="A424" s="490" t="s">
        <v>731</v>
      </c>
      <c r="B424" s="498" t="s">
        <v>1179</v>
      </c>
      <c r="C424" s="513" t="str">
        <f t="shared" si="20"/>
        <v>Color Code</v>
      </c>
      <c r="D424" s="500">
        <v>0</v>
      </c>
      <c r="F424" s="492">
        <f t="shared" si="18"/>
        <v>0</v>
      </c>
      <c r="G424" s="492">
        <f t="shared" si="19"/>
        <v>0</v>
      </c>
      <c r="H424" s="492">
        <f>IF($S$10="Y",F424*0.05,0)</f>
        <v>0</v>
      </c>
    </row>
    <row r="425" spans="1:8" s="494" customFormat="1" ht="15" customHeight="1">
      <c r="A425" s="490" t="s">
        <v>733</v>
      </c>
      <c r="B425" s="498" t="s">
        <v>1180</v>
      </c>
      <c r="C425" s="499" t="str">
        <f t="shared" si="20"/>
        <v>11-12</v>
      </c>
      <c r="D425" s="500">
        <v>0</v>
      </c>
      <c r="F425" s="492">
        <f t="shared" si="18"/>
        <v>0</v>
      </c>
      <c r="G425" s="492">
        <f t="shared" si="19"/>
        <v>0</v>
      </c>
      <c r="H425" s="492">
        <f>IF($S$2="Y",F425*0.05,0)</f>
        <v>0</v>
      </c>
    </row>
    <row r="426" spans="1:8" s="494" customFormat="1" ht="15" customHeight="1">
      <c r="A426" s="490" t="s">
        <v>733</v>
      </c>
      <c r="B426" s="498" t="s">
        <v>1180</v>
      </c>
      <c r="C426" s="504" t="str">
        <f t="shared" si="20"/>
        <v>14-01</v>
      </c>
      <c r="D426" s="500">
        <v>0</v>
      </c>
      <c r="F426" s="492">
        <f t="shared" si="18"/>
        <v>0</v>
      </c>
      <c r="G426" s="492">
        <f t="shared" si="19"/>
        <v>0</v>
      </c>
      <c r="H426" s="492">
        <f>IF($S$3="Y",F426*0.05,0)</f>
        <v>0</v>
      </c>
    </row>
    <row r="427" spans="1:8" s="494" customFormat="1" ht="15" customHeight="1">
      <c r="A427" s="490" t="s">
        <v>733</v>
      </c>
      <c r="B427" s="498" t="s">
        <v>1180</v>
      </c>
      <c r="C427" s="505" t="str">
        <f t="shared" si="20"/>
        <v>15-12</v>
      </c>
      <c r="D427" s="500">
        <v>0</v>
      </c>
      <c r="F427" s="492">
        <f t="shared" si="18"/>
        <v>0</v>
      </c>
      <c r="G427" s="492">
        <f t="shared" si="19"/>
        <v>0</v>
      </c>
      <c r="H427" s="492">
        <f>IF($S$4="Y",F427*0.05,0)</f>
        <v>0</v>
      </c>
    </row>
    <row r="428" spans="1:8" s="494" customFormat="1" ht="15" customHeight="1">
      <c r="A428" s="490" t="s">
        <v>733</v>
      </c>
      <c r="B428" s="498" t="s">
        <v>1180</v>
      </c>
      <c r="C428" s="506" t="str">
        <f t="shared" si="20"/>
        <v>16-16</v>
      </c>
      <c r="D428" s="500">
        <v>0</v>
      </c>
      <c r="F428" s="492">
        <f t="shared" si="18"/>
        <v>0</v>
      </c>
      <c r="G428" s="492">
        <f t="shared" si="19"/>
        <v>0</v>
      </c>
      <c r="H428" s="492">
        <f>IF($S$5="Y",F428*0.05,0)</f>
        <v>0</v>
      </c>
    </row>
    <row r="429" spans="1:8" s="494" customFormat="1" ht="15" customHeight="1">
      <c r="A429" s="490" t="s">
        <v>733</v>
      </c>
      <c r="B429" s="498" t="s">
        <v>1180</v>
      </c>
      <c r="C429" s="507" t="str">
        <f t="shared" si="20"/>
        <v>13-01</v>
      </c>
      <c r="D429" s="500">
        <v>0</v>
      </c>
      <c r="F429" s="492">
        <f t="shared" si="18"/>
        <v>0</v>
      </c>
      <c r="G429" s="492">
        <f t="shared" si="19"/>
        <v>0</v>
      </c>
      <c r="H429" s="492">
        <f>IF($S$6="Y",F429*0.05,0)</f>
        <v>0</v>
      </c>
    </row>
    <row r="430" spans="1:8" s="494" customFormat="1" ht="15" customHeight="1">
      <c r="A430" s="490" t="s">
        <v>733</v>
      </c>
      <c r="B430" s="498" t="s">
        <v>1180</v>
      </c>
      <c r="C430" s="508" t="str">
        <f t="shared" si="20"/>
        <v>07-13</v>
      </c>
      <c r="D430" s="500">
        <v>0</v>
      </c>
      <c r="F430" s="492">
        <f t="shared" si="18"/>
        <v>0</v>
      </c>
      <c r="G430" s="492">
        <f t="shared" si="19"/>
        <v>0</v>
      </c>
      <c r="H430" s="492">
        <f>IF($S$7="Y",F430*0.05,0)</f>
        <v>0</v>
      </c>
    </row>
    <row r="431" spans="1:8" s="494" customFormat="1" ht="15" customHeight="1">
      <c r="A431" s="490" t="s">
        <v>733</v>
      </c>
      <c r="B431" s="498" t="s">
        <v>1180</v>
      </c>
      <c r="C431" s="509" t="str">
        <f t="shared" si="20"/>
        <v>11-26</v>
      </c>
      <c r="D431" s="500">
        <v>0</v>
      </c>
      <c r="F431" s="492">
        <f t="shared" si="18"/>
        <v>0</v>
      </c>
      <c r="G431" s="492">
        <f t="shared" si="19"/>
        <v>0</v>
      </c>
      <c r="H431" s="492">
        <f>IF($S$8="Y",F431*0.05,0)</f>
        <v>0</v>
      </c>
    </row>
    <row r="432" spans="1:8" s="494" customFormat="1" ht="15" customHeight="1">
      <c r="A432" s="490" t="s">
        <v>733</v>
      </c>
      <c r="B432" s="498" t="s">
        <v>1180</v>
      </c>
      <c r="C432" s="512" t="str">
        <f t="shared" si="20"/>
        <v>18-01</v>
      </c>
      <c r="D432" s="500">
        <v>0</v>
      </c>
      <c r="F432" s="492">
        <f t="shared" si="18"/>
        <v>0</v>
      </c>
      <c r="G432" s="492">
        <f t="shared" si="19"/>
        <v>0</v>
      </c>
      <c r="H432" s="492">
        <f>IF($S$9="Y",F432*0.05,0)</f>
        <v>0</v>
      </c>
    </row>
    <row r="433" spans="1:8" s="494" customFormat="1" ht="15" customHeight="1">
      <c r="A433" s="490" t="s">
        <v>733</v>
      </c>
      <c r="B433" s="498" t="s">
        <v>1180</v>
      </c>
      <c r="C433" s="513" t="str">
        <f t="shared" si="20"/>
        <v>Color Code</v>
      </c>
      <c r="D433" s="500">
        <v>0</v>
      </c>
      <c r="F433" s="492">
        <f t="shared" si="18"/>
        <v>0</v>
      </c>
      <c r="G433" s="492">
        <f t="shared" si="19"/>
        <v>0</v>
      </c>
      <c r="H433" s="492">
        <f>IF($S$10="Y",F433*0.05,0)</f>
        <v>0</v>
      </c>
    </row>
    <row r="434" spans="1:8" s="494" customFormat="1" ht="15" customHeight="1">
      <c r="A434" s="490" t="s">
        <v>735</v>
      </c>
      <c r="B434" s="498" t="s">
        <v>1181</v>
      </c>
      <c r="C434" s="499" t="str">
        <f t="shared" si="20"/>
        <v>11-12</v>
      </c>
      <c r="D434" s="500">
        <v>0</v>
      </c>
      <c r="F434" s="492">
        <f t="shared" si="18"/>
        <v>0</v>
      </c>
      <c r="G434" s="492">
        <f t="shared" si="19"/>
        <v>0</v>
      </c>
      <c r="H434" s="492">
        <f>IF($S$2="Y",F434*0.05,0)</f>
        <v>0</v>
      </c>
    </row>
    <row r="435" spans="1:8" s="494" customFormat="1" ht="15" customHeight="1">
      <c r="A435" s="490" t="s">
        <v>735</v>
      </c>
      <c r="B435" s="498" t="s">
        <v>1181</v>
      </c>
      <c r="C435" s="504" t="str">
        <f t="shared" si="20"/>
        <v>14-01</v>
      </c>
      <c r="D435" s="500">
        <v>0</v>
      </c>
      <c r="F435" s="492">
        <f t="shared" si="18"/>
        <v>0</v>
      </c>
      <c r="G435" s="492">
        <f t="shared" si="19"/>
        <v>0</v>
      </c>
      <c r="H435" s="492">
        <f>IF($S$3="Y",F435*0.05,0)</f>
        <v>0</v>
      </c>
    </row>
    <row r="436" spans="1:8" s="494" customFormat="1" ht="15" customHeight="1">
      <c r="A436" s="490" t="s">
        <v>735</v>
      </c>
      <c r="B436" s="498" t="s">
        <v>1181</v>
      </c>
      <c r="C436" s="505" t="str">
        <f t="shared" si="20"/>
        <v>15-12</v>
      </c>
      <c r="D436" s="500">
        <v>0</v>
      </c>
      <c r="F436" s="492">
        <f t="shared" si="18"/>
        <v>0</v>
      </c>
      <c r="G436" s="492">
        <f t="shared" si="19"/>
        <v>0</v>
      </c>
      <c r="H436" s="492">
        <f>IF($S$4="Y",F436*0.05,0)</f>
        <v>0</v>
      </c>
    </row>
    <row r="437" spans="1:8" s="494" customFormat="1" ht="15" customHeight="1">
      <c r="A437" s="490" t="s">
        <v>735</v>
      </c>
      <c r="B437" s="498" t="s">
        <v>1181</v>
      </c>
      <c r="C437" s="506" t="str">
        <f t="shared" si="20"/>
        <v>16-16</v>
      </c>
      <c r="D437" s="500">
        <v>0</v>
      </c>
      <c r="F437" s="492">
        <f t="shared" si="18"/>
        <v>0</v>
      </c>
      <c r="G437" s="492">
        <f t="shared" si="19"/>
        <v>0</v>
      </c>
      <c r="H437" s="492">
        <f>IF($S$5="Y",F437*0.05,0)</f>
        <v>0</v>
      </c>
    </row>
    <row r="438" spans="1:8" s="494" customFormat="1" ht="15" customHeight="1">
      <c r="A438" s="490" t="s">
        <v>735</v>
      </c>
      <c r="B438" s="498" t="s">
        <v>1181</v>
      </c>
      <c r="C438" s="507" t="str">
        <f t="shared" si="20"/>
        <v>13-01</v>
      </c>
      <c r="D438" s="500">
        <v>0</v>
      </c>
      <c r="F438" s="492">
        <f t="shared" si="18"/>
        <v>0</v>
      </c>
      <c r="G438" s="492">
        <f t="shared" si="19"/>
        <v>0</v>
      </c>
      <c r="H438" s="492">
        <f>IF($S$6="Y",F438*0.05,0)</f>
        <v>0</v>
      </c>
    </row>
    <row r="439" spans="1:8" s="494" customFormat="1" ht="15" customHeight="1">
      <c r="A439" s="490" t="s">
        <v>735</v>
      </c>
      <c r="B439" s="498" t="s">
        <v>1181</v>
      </c>
      <c r="C439" s="508" t="str">
        <f t="shared" si="20"/>
        <v>07-13</v>
      </c>
      <c r="D439" s="500">
        <v>0</v>
      </c>
      <c r="F439" s="492">
        <f t="shared" si="18"/>
        <v>0</v>
      </c>
      <c r="G439" s="492">
        <f t="shared" si="19"/>
        <v>0</v>
      </c>
      <c r="H439" s="492">
        <f>IF($S$7="Y",F439*0.05,0)</f>
        <v>0</v>
      </c>
    </row>
    <row r="440" spans="1:8" s="494" customFormat="1" ht="15" customHeight="1">
      <c r="A440" s="490" t="s">
        <v>735</v>
      </c>
      <c r="B440" s="498" t="s">
        <v>1181</v>
      </c>
      <c r="C440" s="509" t="str">
        <f t="shared" si="20"/>
        <v>11-26</v>
      </c>
      <c r="D440" s="500">
        <v>0</v>
      </c>
      <c r="F440" s="492">
        <f t="shared" si="18"/>
        <v>0</v>
      </c>
      <c r="G440" s="492">
        <f t="shared" si="19"/>
        <v>0</v>
      </c>
      <c r="H440" s="492">
        <f>IF($S$8="Y",F440*0.05,0)</f>
        <v>0</v>
      </c>
    </row>
    <row r="441" spans="1:8" s="494" customFormat="1" ht="15" customHeight="1">
      <c r="A441" s="490" t="s">
        <v>735</v>
      </c>
      <c r="B441" s="498" t="s">
        <v>1181</v>
      </c>
      <c r="C441" s="512" t="str">
        <f t="shared" si="20"/>
        <v>18-01</v>
      </c>
      <c r="D441" s="500">
        <v>0</v>
      </c>
      <c r="F441" s="492">
        <f t="shared" si="18"/>
        <v>0</v>
      </c>
      <c r="G441" s="492">
        <f t="shared" si="19"/>
        <v>0</v>
      </c>
      <c r="H441" s="492">
        <f>IF($S$9="Y",F441*0.05,0)</f>
        <v>0</v>
      </c>
    </row>
    <row r="442" spans="1:8" s="494" customFormat="1" ht="15" customHeight="1">
      <c r="A442" s="490" t="s">
        <v>735</v>
      </c>
      <c r="B442" s="498" t="s">
        <v>1181</v>
      </c>
      <c r="C442" s="513" t="str">
        <f t="shared" si="20"/>
        <v>Color Code</v>
      </c>
      <c r="D442" s="500">
        <v>0</v>
      </c>
      <c r="F442" s="492">
        <f t="shared" si="18"/>
        <v>0</v>
      </c>
      <c r="G442" s="492">
        <f t="shared" si="19"/>
        <v>0</v>
      </c>
      <c r="H442" s="492">
        <f>IF($S$10="Y",F442*0.05,0)</f>
        <v>0</v>
      </c>
    </row>
    <row r="443" spans="1:8" s="494" customFormat="1" ht="15" customHeight="1">
      <c r="A443" s="490" t="s">
        <v>763</v>
      </c>
      <c r="B443" s="498" t="s">
        <v>1182</v>
      </c>
      <c r="C443" s="499" t="str">
        <f t="shared" si="20"/>
        <v>11-12</v>
      </c>
      <c r="D443" s="500">
        <v>0</v>
      </c>
      <c r="F443" s="492">
        <f t="shared" si="18"/>
        <v>0</v>
      </c>
      <c r="G443" s="492">
        <f t="shared" si="19"/>
        <v>0</v>
      </c>
      <c r="H443" s="492">
        <f>IF($S$2="Y",F443*0.05,0)</f>
        <v>0</v>
      </c>
    </row>
    <row r="444" spans="1:8" s="494" customFormat="1" ht="15" customHeight="1">
      <c r="A444" s="490" t="s">
        <v>763</v>
      </c>
      <c r="B444" s="498" t="s">
        <v>1182</v>
      </c>
      <c r="C444" s="504" t="str">
        <f t="shared" si="20"/>
        <v>14-01</v>
      </c>
      <c r="D444" s="500">
        <v>0</v>
      </c>
      <c r="F444" s="492">
        <f t="shared" si="18"/>
        <v>0</v>
      </c>
      <c r="G444" s="492">
        <f t="shared" si="19"/>
        <v>0</v>
      </c>
      <c r="H444" s="492">
        <f>IF($S$3="Y",F444*0.05,0)</f>
        <v>0</v>
      </c>
    </row>
    <row r="445" spans="1:8" s="494" customFormat="1" ht="15" customHeight="1">
      <c r="A445" s="490" t="s">
        <v>763</v>
      </c>
      <c r="B445" s="498" t="s">
        <v>1182</v>
      </c>
      <c r="C445" s="505" t="str">
        <f t="shared" si="20"/>
        <v>15-12</v>
      </c>
      <c r="D445" s="500">
        <v>0</v>
      </c>
      <c r="F445" s="492">
        <f t="shared" si="18"/>
        <v>0</v>
      </c>
      <c r="G445" s="492">
        <f t="shared" si="19"/>
        <v>0</v>
      </c>
      <c r="H445" s="492">
        <f>IF($S$4="Y",F445*0.05,0)</f>
        <v>0</v>
      </c>
    </row>
    <row r="446" spans="1:8" s="494" customFormat="1" ht="15" customHeight="1">
      <c r="A446" s="490" t="s">
        <v>763</v>
      </c>
      <c r="B446" s="498" t="s">
        <v>1182</v>
      </c>
      <c r="C446" s="506" t="str">
        <f t="shared" si="20"/>
        <v>16-16</v>
      </c>
      <c r="D446" s="500">
        <v>0</v>
      </c>
      <c r="F446" s="492">
        <f t="shared" si="18"/>
        <v>0</v>
      </c>
      <c r="G446" s="492">
        <f t="shared" si="19"/>
        <v>0</v>
      </c>
      <c r="H446" s="492">
        <f>IF($S$5="Y",F446*0.05,0)</f>
        <v>0</v>
      </c>
    </row>
    <row r="447" spans="1:8" s="494" customFormat="1" ht="15" customHeight="1">
      <c r="A447" s="490" t="s">
        <v>763</v>
      </c>
      <c r="B447" s="498" t="s">
        <v>1182</v>
      </c>
      <c r="C447" s="507" t="str">
        <f t="shared" si="20"/>
        <v>13-01</v>
      </c>
      <c r="D447" s="500">
        <v>0</v>
      </c>
      <c r="F447" s="492">
        <f t="shared" si="18"/>
        <v>0</v>
      </c>
      <c r="G447" s="492">
        <f t="shared" si="19"/>
        <v>0</v>
      </c>
      <c r="H447" s="492">
        <f>IF($S$6="Y",F447*0.05,0)</f>
        <v>0</v>
      </c>
    </row>
    <row r="448" spans="1:8" s="494" customFormat="1" ht="15" customHeight="1">
      <c r="A448" s="490" t="s">
        <v>763</v>
      </c>
      <c r="B448" s="498" t="s">
        <v>1182</v>
      </c>
      <c r="C448" s="508" t="str">
        <f t="shared" si="20"/>
        <v>07-13</v>
      </c>
      <c r="D448" s="500">
        <v>0</v>
      </c>
      <c r="F448" s="492">
        <f t="shared" si="18"/>
        <v>0</v>
      </c>
      <c r="G448" s="492">
        <f t="shared" si="19"/>
        <v>0</v>
      </c>
      <c r="H448" s="492">
        <f>IF($S$7="Y",F448*0.05,0)</f>
        <v>0</v>
      </c>
    </row>
    <row r="449" spans="1:8" s="494" customFormat="1" ht="15" customHeight="1">
      <c r="A449" s="490" t="s">
        <v>763</v>
      </c>
      <c r="B449" s="498" t="s">
        <v>1182</v>
      </c>
      <c r="C449" s="509" t="str">
        <f t="shared" si="20"/>
        <v>11-26</v>
      </c>
      <c r="D449" s="500">
        <v>0</v>
      </c>
      <c r="F449" s="492">
        <f t="shared" si="18"/>
        <v>0</v>
      </c>
      <c r="G449" s="492">
        <f t="shared" si="19"/>
        <v>0</v>
      </c>
      <c r="H449" s="492">
        <f>IF($S$8="Y",F449*0.05,0)</f>
        <v>0</v>
      </c>
    </row>
    <row r="450" spans="1:8" s="494" customFormat="1" ht="15" customHeight="1">
      <c r="A450" s="490" t="s">
        <v>763</v>
      </c>
      <c r="B450" s="498" t="s">
        <v>1182</v>
      </c>
      <c r="C450" s="512" t="str">
        <f t="shared" si="20"/>
        <v>18-01</v>
      </c>
      <c r="D450" s="500">
        <v>0</v>
      </c>
      <c r="F450" s="492">
        <f t="shared" ref="F450:F513" si="21">D450*E450</f>
        <v>0</v>
      </c>
      <c r="G450" s="492">
        <f t="shared" ref="G450:G513" si="22">IF($S$11="Y",F450*0.05,0)</f>
        <v>0</v>
      </c>
      <c r="H450" s="492">
        <f>IF($S$9="Y",F450*0.05,0)</f>
        <v>0</v>
      </c>
    </row>
    <row r="451" spans="1:8" s="494" customFormat="1" ht="15" customHeight="1">
      <c r="A451" s="490" t="s">
        <v>763</v>
      </c>
      <c r="B451" s="498" t="s">
        <v>1182</v>
      </c>
      <c r="C451" s="513" t="str">
        <f t="shared" si="20"/>
        <v>Color Code</v>
      </c>
      <c r="D451" s="500">
        <v>0</v>
      </c>
      <c r="F451" s="492">
        <f t="shared" si="21"/>
        <v>0</v>
      </c>
      <c r="G451" s="492">
        <f t="shared" si="22"/>
        <v>0</v>
      </c>
      <c r="H451" s="492">
        <f>IF($S$10="Y",F451*0.05,0)</f>
        <v>0</v>
      </c>
    </row>
    <row r="452" spans="1:8" s="494" customFormat="1" ht="15" customHeight="1">
      <c r="A452" s="490" t="s">
        <v>765</v>
      </c>
      <c r="B452" s="498" t="s">
        <v>1183</v>
      </c>
      <c r="C452" s="499" t="str">
        <f t="shared" si="20"/>
        <v>11-12</v>
      </c>
      <c r="D452" s="500">
        <v>0</v>
      </c>
      <c r="F452" s="492">
        <f t="shared" si="21"/>
        <v>0</v>
      </c>
      <c r="G452" s="492">
        <f t="shared" si="22"/>
        <v>0</v>
      </c>
      <c r="H452" s="492">
        <f>IF($S$2="Y",F452*0.05,0)</f>
        <v>0</v>
      </c>
    </row>
    <row r="453" spans="1:8" s="494" customFormat="1" ht="15" customHeight="1">
      <c r="A453" s="490" t="s">
        <v>765</v>
      </c>
      <c r="B453" s="498" t="s">
        <v>1183</v>
      </c>
      <c r="C453" s="504" t="str">
        <f t="shared" si="20"/>
        <v>14-01</v>
      </c>
      <c r="D453" s="500">
        <v>0</v>
      </c>
      <c r="F453" s="492">
        <f t="shared" si="21"/>
        <v>0</v>
      </c>
      <c r="G453" s="492">
        <f t="shared" si="22"/>
        <v>0</v>
      </c>
      <c r="H453" s="492">
        <f>IF($S$3="Y",F453*0.05,0)</f>
        <v>0</v>
      </c>
    </row>
    <row r="454" spans="1:8" s="494" customFormat="1" ht="15" customHeight="1">
      <c r="A454" s="490" t="s">
        <v>765</v>
      </c>
      <c r="B454" s="498" t="s">
        <v>1183</v>
      </c>
      <c r="C454" s="505" t="str">
        <f t="shared" si="20"/>
        <v>15-12</v>
      </c>
      <c r="D454" s="500">
        <v>0</v>
      </c>
      <c r="F454" s="492">
        <f t="shared" si="21"/>
        <v>0</v>
      </c>
      <c r="G454" s="492">
        <f t="shared" si="22"/>
        <v>0</v>
      </c>
      <c r="H454" s="492">
        <f>IF($S$4="Y",F454*0.05,0)</f>
        <v>0</v>
      </c>
    </row>
    <row r="455" spans="1:8" s="494" customFormat="1" ht="15" customHeight="1">
      <c r="A455" s="490" t="s">
        <v>765</v>
      </c>
      <c r="B455" s="498" t="s">
        <v>1183</v>
      </c>
      <c r="C455" s="506" t="str">
        <f t="shared" si="20"/>
        <v>16-16</v>
      </c>
      <c r="D455" s="500">
        <v>0</v>
      </c>
      <c r="F455" s="492">
        <f t="shared" si="21"/>
        <v>0</v>
      </c>
      <c r="G455" s="492">
        <f t="shared" si="22"/>
        <v>0</v>
      </c>
      <c r="H455" s="492">
        <f>IF($S$5="Y",F455*0.05,0)</f>
        <v>0</v>
      </c>
    </row>
    <row r="456" spans="1:8" s="494" customFormat="1" ht="15" customHeight="1">
      <c r="A456" s="490" t="s">
        <v>765</v>
      </c>
      <c r="B456" s="498" t="s">
        <v>1183</v>
      </c>
      <c r="C456" s="507" t="str">
        <f t="shared" si="20"/>
        <v>13-01</v>
      </c>
      <c r="D456" s="500">
        <v>0</v>
      </c>
      <c r="F456" s="492">
        <f t="shared" si="21"/>
        <v>0</v>
      </c>
      <c r="G456" s="492">
        <f t="shared" si="22"/>
        <v>0</v>
      </c>
      <c r="H456" s="492">
        <f>IF($S$6="Y",F456*0.05,0)</f>
        <v>0</v>
      </c>
    </row>
    <row r="457" spans="1:8" s="494" customFormat="1" ht="15" customHeight="1">
      <c r="A457" s="490" t="s">
        <v>765</v>
      </c>
      <c r="B457" s="498" t="s">
        <v>1183</v>
      </c>
      <c r="C457" s="508" t="str">
        <f t="shared" si="20"/>
        <v>07-13</v>
      </c>
      <c r="D457" s="500">
        <v>0</v>
      </c>
      <c r="F457" s="492">
        <f t="shared" si="21"/>
        <v>0</v>
      </c>
      <c r="G457" s="492">
        <f t="shared" si="22"/>
        <v>0</v>
      </c>
      <c r="H457" s="492">
        <f>IF($S$7="Y",F457*0.05,0)</f>
        <v>0</v>
      </c>
    </row>
    <row r="458" spans="1:8" s="494" customFormat="1" ht="15" customHeight="1">
      <c r="A458" s="490" t="s">
        <v>765</v>
      </c>
      <c r="B458" s="498" t="s">
        <v>1183</v>
      </c>
      <c r="C458" s="509" t="str">
        <f t="shared" si="20"/>
        <v>11-26</v>
      </c>
      <c r="D458" s="500">
        <v>0</v>
      </c>
      <c r="F458" s="492">
        <f t="shared" si="21"/>
        <v>0</v>
      </c>
      <c r="G458" s="492">
        <f t="shared" si="22"/>
        <v>0</v>
      </c>
      <c r="H458" s="492">
        <f>IF($S$8="Y",F458*0.05,0)</f>
        <v>0</v>
      </c>
    </row>
    <row r="459" spans="1:8" s="494" customFormat="1" ht="15" customHeight="1">
      <c r="A459" s="490" t="s">
        <v>765</v>
      </c>
      <c r="B459" s="498" t="s">
        <v>1183</v>
      </c>
      <c r="C459" s="512" t="str">
        <f t="shared" ref="C459:C522" si="23">C450</f>
        <v>18-01</v>
      </c>
      <c r="D459" s="500">
        <v>0</v>
      </c>
      <c r="F459" s="492">
        <f t="shared" si="21"/>
        <v>0</v>
      </c>
      <c r="G459" s="492">
        <f t="shared" si="22"/>
        <v>0</v>
      </c>
      <c r="H459" s="492">
        <f>IF($S$9="Y",F459*0.05,0)</f>
        <v>0</v>
      </c>
    </row>
    <row r="460" spans="1:8" s="494" customFormat="1" ht="15" customHeight="1">
      <c r="A460" s="490" t="s">
        <v>765</v>
      </c>
      <c r="B460" s="498" t="s">
        <v>1183</v>
      </c>
      <c r="C460" s="513" t="str">
        <f t="shared" si="23"/>
        <v>Color Code</v>
      </c>
      <c r="D460" s="500">
        <v>0</v>
      </c>
      <c r="F460" s="492">
        <f t="shared" si="21"/>
        <v>0</v>
      </c>
      <c r="G460" s="492">
        <f t="shared" si="22"/>
        <v>0</v>
      </c>
      <c r="H460" s="492">
        <f>IF($S$10="Y",F460*0.05,0)</f>
        <v>0</v>
      </c>
    </row>
    <row r="461" spans="1:8" s="494" customFormat="1" ht="15" customHeight="1">
      <c r="A461" s="490" t="s">
        <v>767</v>
      </c>
      <c r="B461" s="498" t="s">
        <v>1184</v>
      </c>
      <c r="C461" s="499" t="str">
        <f t="shared" si="23"/>
        <v>11-12</v>
      </c>
      <c r="D461" s="500">
        <v>0</v>
      </c>
      <c r="F461" s="492">
        <f t="shared" si="21"/>
        <v>0</v>
      </c>
      <c r="G461" s="492">
        <f t="shared" si="22"/>
        <v>0</v>
      </c>
      <c r="H461" s="492">
        <f>IF($S$2="Y",F461*0.05,0)</f>
        <v>0</v>
      </c>
    </row>
    <row r="462" spans="1:8" s="494" customFormat="1" ht="15" customHeight="1">
      <c r="A462" s="490" t="s">
        <v>767</v>
      </c>
      <c r="B462" s="498" t="s">
        <v>1184</v>
      </c>
      <c r="C462" s="504" t="str">
        <f t="shared" si="23"/>
        <v>14-01</v>
      </c>
      <c r="D462" s="500">
        <v>0</v>
      </c>
      <c r="F462" s="492">
        <f t="shared" si="21"/>
        <v>0</v>
      </c>
      <c r="G462" s="492">
        <f t="shared" si="22"/>
        <v>0</v>
      </c>
      <c r="H462" s="492">
        <f>IF($S$3="Y",F462*0.05,0)</f>
        <v>0</v>
      </c>
    </row>
    <row r="463" spans="1:8" s="494" customFormat="1" ht="15" customHeight="1">
      <c r="A463" s="490" t="s">
        <v>767</v>
      </c>
      <c r="B463" s="498" t="s">
        <v>1184</v>
      </c>
      <c r="C463" s="505" t="str">
        <f t="shared" si="23"/>
        <v>15-12</v>
      </c>
      <c r="D463" s="500">
        <v>0</v>
      </c>
      <c r="F463" s="492">
        <f t="shared" si="21"/>
        <v>0</v>
      </c>
      <c r="G463" s="492">
        <f t="shared" si="22"/>
        <v>0</v>
      </c>
      <c r="H463" s="492">
        <f>IF($S$4="Y",F463*0.05,0)</f>
        <v>0</v>
      </c>
    </row>
    <row r="464" spans="1:8" s="494" customFormat="1" ht="15" customHeight="1">
      <c r="A464" s="490" t="s">
        <v>767</v>
      </c>
      <c r="B464" s="498" t="s">
        <v>1184</v>
      </c>
      <c r="C464" s="506" t="str">
        <f t="shared" si="23"/>
        <v>16-16</v>
      </c>
      <c r="D464" s="500">
        <v>0</v>
      </c>
      <c r="F464" s="492">
        <f t="shared" si="21"/>
        <v>0</v>
      </c>
      <c r="G464" s="492">
        <f t="shared" si="22"/>
        <v>0</v>
      </c>
      <c r="H464" s="492">
        <f>IF($S$5="Y",F464*0.05,0)</f>
        <v>0</v>
      </c>
    </row>
    <row r="465" spans="1:8" s="494" customFormat="1" ht="15" customHeight="1">
      <c r="A465" s="490" t="s">
        <v>767</v>
      </c>
      <c r="B465" s="498" t="s">
        <v>1184</v>
      </c>
      <c r="C465" s="507" t="str">
        <f t="shared" si="23"/>
        <v>13-01</v>
      </c>
      <c r="D465" s="500">
        <v>0</v>
      </c>
      <c r="F465" s="492">
        <f t="shared" si="21"/>
        <v>0</v>
      </c>
      <c r="G465" s="492">
        <f t="shared" si="22"/>
        <v>0</v>
      </c>
      <c r="H465" s="492">
        <f>IF($S$6="Y",F465*0.05,0)</f>
        <v>0</v>
      </c>
    </row>
    <row r="466" spans="1:8" s="494" customFormat="1" ht="15" customHeight="1">
      <c r="A466" s="490" t="s">
        <v>767</v>
      </c>
      <c r="B466" s="498" t="s">
        <v>1184</v>
      </c>
      <c r="C466" s="508" t="str">
        <f t="shared" si="23"/>
        <v>07-13</v>
      </c>
      <c r="D466" s="500">
        <v>0</v>
      </c>
      <c r="F466" s="492">
        <f t="shared" si="21"/>
        <v>0</v>
      </c>
      <c r="G466" s="492">
        <f t="shared" si="22"/>
        <v>0</v>
      </c>
      <c r="H466" s="492">
        <f>IF($S$7="Y",F466*0.05,0)</f>
        <v>0</v>
      </c>
    </row>
    <row r="467" spans="1:8" s="494" customFormat="1" ht="15" customHeight="1">
      <c r="A467" s="490" t="s">
        <v>767</v>
      </c>
      <c r="B467" s="498" t="s">
        <v>1184</v>
      </c>
      <c r="C467" s="509" t="str">
        <f t="shared" si="23"/>
        <v>11-26</v>
      </c>
      <c r="D467" s="500">
        <v>0</v>
      </c>
      <c r="F467" s="492">
        <f t="shared" si="21"/>
        <v>0</v>
      </c>
      <c r="G467" s="492">
        <f t="shared" si="22"/>
        <v>0</v>
      </c>
      <c r="H467" s="492">
        <f>IF($S$8="Y",F467*0.05,0)</f>
        <v>0</v>
      </c>
    </row>
    <row r="468" spans="1:8" s="494" customFormat="1" ht="15" customHeight="1">
      <c r="A468" s="490" t="s">
        <v>767</v>
      </c>
      <c r="B468" s="498" t="s">
        <v>1184</v>
      </c>
      <c r="C468" s="512" t="str">
        <f t="shared" si="23"/>
        <v>18-01</v>
      </c>
      <c r="D468" s="500">
        <v>0</v>
      </c>
      <c r="F468" s="492">
        <f t="shared" si="21"/>
        <v>0</v>
      </c>
      <c r="G468" s="492">
        <f t="shared" si="22"/>
        <v>0</v>
      </c>
      <c r="H468" s="492">
        <f>IF($S$9="Y",F468*0.05,0)</f>
        <v>0</v>
      </c>
    </row>
    <row r="469" spans="1:8" s="494" customFormat="1" ht="15" customHeight="1">
      <c r="A469" s="490" t="s">
        <v>767</v>
      </c>
      <c r="B469" s="498" t="s">
        <v>1184</v>
      </c>
      <c r="C469" s="513" t="str">
        <f t="shared" si="23"/>
        <v>Color Code</v>
      </c>
      <c r="D469" s="500">
        <v>0</v>
      </c>
      <c r="F469" s="492">
        <f t="shared" si="21"/>
        <v>0</v>
      </c>
      <c r="G469" s="492">
        <f t="shared" si="22"/>
        <v>0</v>
      </c>
      <c r="H469" s="492">
        <f>IF($S$10="Y",F469*0.05,0)</f>
        <v>0</v>
      </c>
    </row>
    <row r="470" spans="1:8" s="494" customFormat="1" ht="15" customHeight="1">
      <c r="A470" s="490" t="s">
        <v>769</v>
      </c>
      <c r="B470" s="498" t="s">
        <v>1185</v>
      </c>
      <c r="C470" s="499" t="str">
        <f t="shared" si="23"/>
        <v>11-12</v>
      </c>
      <c r="D470" s="500">
        <v>0</v>
      </c>
      <c r="F470" s="492">
        <f t="shared" si="21"/>
        <v>0</v>
      </c>
      <c r="G470" s="492">
        <f t="shared" si="22"/>
        <v>0</v>
      </c>
      <c r="H470" s="492">
        <f>IF($S$2="Y",F470*0.05,0)</f>
        <v>0</v>
      </c>
    </row>
    <row r="471" spans="1:8" s="494" customFormat="1" ht="15" customHeight="1">
      <c r="A471" s="490" t="s">
        <v>769</v>
      </c>
      <c r="B471" s="498" t="s">
        <v>1185</v>
      </c>
      <c r="C471" s="504" t="str">
        <f t="shared" si="23"/>
        <v>14-01</v>
      </c>
      <c r="D471" s="500">
        <v>0</v>
      </c>
      <c r="F471" s="492">
        <f t="shared" si="21"/>
        <v>0</v>
      </c>
      <c r="G471" s="492">
        <f t="shared" si="22"/>
        <v>0</v>
      </c>
      <c r="H471" s="492">
        <f>IF($S$3="Y",F471*0.05,0)</f>
        <v>0</v>
      </c>
    </row>
    <row r="472" spans="1:8" s="494" customFormat="1" ht="15" customHeight="1">
      <c r="A472" s="490" t="s">
        <v>769</v>
      </c>
      <c r="B472" s="498" t="s">
        <v>1185</v>
      </c>
      <c r="C472" s="505" t="str">
        <f t="shared" si="23"/>
        <v>15-12</v>
      </c>
      <c r="D472" s="500">
        <v>0</v>
      </c>
      <c r="F472" s="492">
        <f t="shared" si="21"/>
        <v>0</v>
      </c>
      <c r="G472" s="492">
        <f t="shared" si="22"/>
        <v>0</v>
      </c>
      <c r="H472" s="492">
        <f>IF($S$4="Y",F472*0.05,0)</f>
        <v>0</v>
      </c>
    </row>
    <row r="473" spans="1:8" s="494" customFormat="1" ht="15" customHeight="1">
      <c r="A473" s="490" t="s">
        <v>769</v>
      </c>
      <c r="B473" s="498" t="s">
        <v>1185</v>
      </c>
      <c r="C473" s="506" t="str">
        <f t="shared" si="23"/>
        <v>16-16</v>
      </c>
      <c r="D473" s="500">
        <v>0</v>
      </c>
      <c r="F473" s="492">
        <f t="shared" si="21"/>
        <v>0</v>
      </c>
      <c r="G473" s="492">
        <f t="shared" si="22"/>
        <v>0</v>
      </c>
      <c r="H473" s="492">
        <f>IF($S$5="Y",F473*0.05,0)</f>
        <v>0</v>
      </c>
    </row>
    <row r="474" spans="1:8" s="494" customFormat="1" ht="15" customHeight="1">
      <c r="A474" s="490" t="s">
        <v>769</v>
      </c>
      <c r="B474" s="498" t="s">
        <v>1185</v>
      </c>
      <c r="C474" s="507" t="str">
        <f t="shared" si="23"/>
        <v>13-01</v>
      </c>
      <c r="D474" s="500">
        <v>0</v>
      </c>
      <c r="F474" s="492">
        <f t="shared" si="21"/>
        <v>0</v>
      </c>
      <c r="G474" s="492">
        <f t="shared" si="22"/>
        <v>0</v>
      </c>
      <c r="H474" s="492">
        <f>IF($S$6="Y",F474*0.05,0)</f>
        <v>0</v>
      </c>
    </row>
    <row r="475" spans="1:8" s="494" customFormat="1" ht="15" customHeight="1">
      <c r="A475" s="490" t="s">
        <v>769</v>
      </c>
      <c r="B475" s="498" t="s">
        <v>1185</v>
      </c>
      <c r="C475" s="508" t="str">
        <f t="shared" si="23"/>
        <v>07-13</v>
      </c>
      <c r="D475" s="500">
        <v>0</v>
      </c>
      <c r="F475" s="492">
        <f t="shared" si="21"/>
        <v>0</v>
      </c>
      <c r="G475" s="492">
        <f t="shared" si="22"/>
        <v>0</v>
      </c>
      <c r="H475" s="492">
        <f>IF($S$7="Y",F475*0.05,0)</f>
        <v>0</v>
      </c>
    </row>
    <row r="476" spans="1:8" s="494" customFormat="1" ht="15" customHeight="1">
      <c r="A476" s="490" t="s">
        <v>769</v>
      </c>
      <c r="B476" s="498" t="s">
        <v>1185</v>
      </c>
      <c r="C476" s="509" t="str">
        <f t="shared" si="23"/>
        <v>11-26</v>
      </c>
      <c r="D476" s="500">
        <v>0</v>
      </c>
      <c r="F476" s="492">
        <f t="shared" si="21"/>
        <v>0</v>
      </c>
      <c r="G476" s="492">
        <f t="shared" si="22"/>
        <v>0</v>
      </c>
      <c r="H476" s="492">
        <f>IF($S$8="Y",F476*0.05,0)</f>
        <v>0</v>
      </c>
    </row>
    <row r="477" spans="1:8" s="494" customFormat="1" ht="15" customHeight="1">
      <c r="A477" s="490" t="s">
        <v>769</v>
      </c>
      <c r="B477" s="498" t="s">
        <v>1185</v>
      </c>
      <c r="C477" s="512" t="str">
        <f t="shared" si="23"/>
        <v>18-01</v>
      </c>
      <c r="D477" s="500">
        <v>0</v>
      </c>
      <c r="F477" s="492">
        <f t="shared" si="21"/>
        <v>0</v>
      </c>
      <c r="G477" s="492">
        <f t="shared" si="22"/>
        <v>0</v>
      </c>
      <c r="H477" s="492">
        <f>IF($S$9="Y",F477*0.05,0)</f>
        <v>0</v>
      </c>
    </row>
    <row r="478" spans="1:8" s="494" customFormat="1" ht="15" customHeight="1">
      <c r="A478" s="490" t="s">
        <v>769</v>
      </c>
      <c r="B478" s="498" t="s">
        <v>1185</v>
      </c>
      <c r="C478" s="513" t="str">
        <f t="shared" si="23"/>
        <v>Color Code</v>
      </c>
      <c r="D478" s="500">
        <v>0</v>
      </c>
      <c r="F478" s="492">
        <f t="shared" si="21"/>
        <v>0</v>
      </c>
      <c r="G478" s="492">
        <f t="shared" si="22"/>
        <v>0</v>
      </c>
      <c r="H478" s="492">
        <f>IF($S$10="Y",F478*0.05,0)</f>
        <v>0</v>
      </c>
    </row>
    <row r="479" spans="1:8" s="494" customFormat="1" ht="15" customHeight="1">
      <c r="A479" s="490" t="s">
        <v>437</v>
      </c>
      <c r="B479" s="498" t="s">
        <v>1186</v>
      </c>
      <c r="C479" s="499" t="str">
        <f t="shared" si="23"/>
        <v>11-12</v>
      </c>
      <c r="D479" s="500">
        <v>0</v>
      </c>
      <c r="F479" s="492">
        <f t="shared" si="21"/>
        <v>0</v>
      </c>
      <c r="G479" s="492">
        <f t="shared" si="22"/>
        <v>0</v>
      </c>
      <c r="H479" s="492">
        <f>IF($S$2="Y",F479*0.05,0)</f>
        <v>0</v>
      </c>
    </row>
    <row r="480" spans="1:8" s="494" customFormat="1" ht="15" customHeight="1">
      <c r="A480" s="490" t="s">
        <v>437</v>
      </c>
      <c r="B480" s="498" t="s">
        <v>1186</v>
      </c>
      <c r="C480" s="504" t="str">
        <f t="shared" si="23"/>
        <v>14-01</v>
      </c>
      <c r="D480" s="500">
        <v>0</v>
      </c>
      <c r="F480" s="492">
        <f t="shared" si="21"/>
        <v>0</v>
      </c>
      <c r="G480" s="492">
        <f t="shared" si="22"/>
        <v>0</v>
      </c>
      <c r="H480" s="492">
        <f>IF($S$3="Y",F480*0.05,0)</f>
        <v>0</v>
      </c>
    </row>
    <row r="481" spans="1:8" s="494" customFormat="1" ht="15" customHeight="1">
      <c r="A481" s="490" t="s">
        <v>437</v>
      </c>
      <c r="B481" s="498" t="s">
        <v>1186</v>
      </c>
      <c r="C481" s="505" t="str">
        <f t="shared" si="23"/>
        <v>15-12</v>
      </c>
      <c r="D481" s="500">
        <v>0</v>
      </c>
      <c r="F481" s="492">
        <f t="shared" si="21"/>
        <v>0</v>
      </c>
      <c r="G481" s="492">
        <f t="shared" si="22"/>
        <v>0</v>
      </c>
      <c r="H481" s="492">
        <f>IF($S$4="Y",F481*0.05,0)</f>
        <v>0</v>
      </c>
    </row>
    <row r="482" spans="1:8" s="494" customFormat="1" ht="15" customHeight="1">
      <c r="A482" s="490" t="s">
        <v>437</v>
      </c>
      <c r="B482" s="498" t="s">
        <v>1186</v>
      </c>
      <c r="C482" s="506" t="str">
        <f t="shared" si="23"/>
        <v>16-16</v>
      </c>
      <c r="D482" s="500">
        <v>0</v>
      </c>
      <c r="F482" s="492">
        <f t="shared" si="21"/>
        <v>0</v>
      </c>
      <c r="G482" s="492">
        <f t="shared" si="22"/>
        <v>0</v>
      </c>
      <c r="H482" s="492">
        <f>IF($S$5="Y",F482*0.05,0)</f>
        <v>0</v>
      </c>
    </row>
    <row r="483" spans="1:8" s="494" customFormat="1" ht="15" customHeight="1">
      <c r="A483" s="490" t="s">
        <v>437</v>
      </c>
      <c r="B483" s="498" t="s">
        <v>1186</v>
      </c>
      <c r="C483" s="507" t="str">
        <f t="shared" si="23"/>
        <v>13-01</v>
      </c>
      <c r="D483" s="500">
        <v>0</v>
      </c>
      <c r="F483" s="492">
        <f t="shared" si="21"/>
        <v>0</v>
      </c>
      <c r="G483" s="492">
        <f t="shared" si="22"/>
        <v>0</v>
      </c>
      <c r="H483" s="492">
        <f>IF($S$6="Y",F483*0.05,0)</f>
        <v>0</v>
      </c>
    </row>
    <row r="484" spans="1:8" s="494" customFormat="1" ht="15" customHeight="1">
      <c r="A484" s="490" t="s">
        <v>437</v>
      </c>
      <c r="B484" s="498" t="s">
        <v>1186</v>
      </c>
      <c r="C484" s="508" t="str">
        <f t="shared" si="23"/>
        <v>07-13</v>
      </c>
      <c r="D484" s="500">
        <v>0</v>
      </c>
      <c r="F484" s="492">
        <f t="shared" si="21"/>
        <v>0</v>
      </c>
      <c r="G484" s="492">
        <f t="shared" si="22"/>
        <v>0</v>
      </c>
      <c r="H484" s="492">
        <f>IF($S$7="Y",F484*0.05,0)</f>
        <v>0</v>
      </c>
    </row>
    <row r="485" spans="1:8" s="494" customFormat="1" ht="15" customHeight="1">
      <c r="A485" s="490" t="s">
        <v>437</v>
      </c>
      <c r="B485" s="498" t="s">
        <v>1186</v>
      </c>
      <c r="C485" s="509" t="str">
        <f t="shared" si="23"/>
        <v>11-26</v>
      </c>
      <c r="D485" s="500">
        <v>0</v>
      </c>
      <c r="F485" s="492">
        <f t="shared" si="21"/>
        <v>0</v>
      </c>
      <c r="G485" s="492">
        <f t="shared" si="22"/>
        <v>0</v>
      </c>
      <c r="H485" s="492">
        <f>IF($S$8="Y",F485*0.05,0)</f>
        <v>0</v>
      </c>
    </row>
    <row r="486" spans="1:8" s="494" customFormat="1" ht="15" customHeight="1">
      <c r="A486" s="490" t="s">
        <v>437</v>
      </c>
      <c r="B486" s="498" t="s">
        <v>1186</v>
      </c>
      <c r="C486" s="512" t="str">
        <f t="shared" si="23"/>
        <v>18-01</v>
      </c>
      <c r="D486" s="500">
        <v>0</v>
      </c>
      <c r="F486" s="492">
        <f t="shared" si="21"/>
        <v>0</v>
      </c>
      <c r="G486" s="492">
        <f t="shared" si="22"/>
        <v>0</v>
      </c>
      <c r="H486" s="492">
        <f>IF($S$9="Y",F486*0.05,0)</f>
        <v>0</v>
      </c>
    </row>
    <row r="487" spans="1:8" s="494" customFormat="1" ht="15" customHeight="1">
      <c r="A487" s="490" t="s">
        <v>437</v>
      </c>
      <c r="B487" s="498" t="s">
        <v>1186</v>
      </c>
      <c r="C487" s="513" t="str">
        <f t="shared" si="23"/>
        <v>Color Code</v>
      </c>
      <c r="D487" s="500">
        <v>0</v>
      </c>
      <c r="F487" s="492">
        <f t="shared" si="21"/>
        <v>0</v>
      </c>
      <c r="G487" s="492">
        <f t="shared" si="22"/>
        <v>0</v>
      </c>
      <c r="H487" s="492">
        <f>IF($S$10="Y",F487*0.05,0)</f>
        <v>0</v>
      </c>
    </row>
    <row r="488" spans="1:8" s="494" customFormat="1" ht="15" customHeight="1">
      <c r="A488" s="490" t="s">
        <v>439</v>
      </c>
      <c r="B488" s="498" t="s">
        <v>1187</v>
      </c>
      <c r="C488" s="499" t="str">
        <f t="shared" si="23"/>
        <v>11-12</v>
      </c>
      <c r="D488" s="500">
        <v>0</v>
      </c>
      <c r="F488" s="492">
        <f t="shared" si="21"/>
        <v>0</v>
      </c>
      <c r="G488" s="492">
        <f t="shared" si="22"/>
        <v>0</v>
      </c>
      <c r="H488" s="492">
        <f>IF($S$2="Y",F488*0.05,0)</f>
        <v>0</v>
      </c>
    </row>
    <row r="489" spans="1:8" s="494" customFormat="1" ht="15" customHeight="1">
      <c r="A489" s="490" t="s">
        <v>439</v>
      </c>
      <c r="B489" s="498" t="s">
        <v>1187</v>
      </c>
      <c r="C489" s="504" t="str">
        <f t="shared" si="23"/>
        <v>14-01</v>
      </c>
      <c r="D489" s="500">
        <v>0</v>
      </c>
      <c r="F489" s="492">
        <f t="shared" si="21"/>
        <v>0</v>
      </c>
      <c r="G489" s="492">
        <f t="shared" si="22"/>
        <v>0</v>
      </c>
      <c r="H489" s="492">
        <f>IF($S$3="Y",F489*0.05,0)</f>
        <v>0</v>
      </c>
    </row>
    <row r="490" spans="1:8" s="494" customFormat="1" ht="15" customHeight="1">
      <c r="A490" s="490" t="s">
        <v>439</v>
      </c>
      <c r="B490" s="498" t="s">
        <v>1187</v>
      </c>
      <c r="C490" s="505" t="str">
        <f t="shared" si="23"/>
        <v>15-12</v>
      </c>
      <c r="D490" s="500">
        <v>0</v>
      </c>
      <c r="F490" s="492">
        <f t="shared" si="21"/>
        <v>0</v>
      </c>
      <c r="G490" s="492">
        <f t="shared" si="22"/>
        <v>0</v>
      </c>
      <c r="H490" s="492">
        <f>IF($S$4="Y",F490*0.05,0)</f>
        <v>0</v>
      </c>
    </row>
    <row r="491" spans="1:8" s="494" customFormat="1" ht="15" customHeight="1">
      <c r="A491" s="490" t="s">
        <v>439</v>
      </c>
      <c r="B491" s="498" t="s">
        <v>1187</v>
      </c>
      <c r="C491" s="506" t="str">
        <f t="shared" si="23"/>
        <v>16-16</v>
      </c>
      <c r="D491" s="500">
        <v>0</v>
      </c>
      <c r="F491" s="492">
        <f t="shared" si="21"/>
        <v>0</v>
      </c>
      <c r="G491" s="492">
        <f t="shared" si="22"/>
        <v>0</v>
      </c>
      <c r="H491" s="492">
        <f>IF($S$5="Y",F491*0.05,0)</f>
        <v>0</v>
      </c>
    </row>
    <row r="492" spans="1:8" s="494" customFormat="1" ht="15" customHeight="1">
      <c r="A492" s="490" t="s">
        <v>439</v>
      </c>
      <c r="B492" s="498" t="s">
        <v>1187</v>
      </c>
      <c r="C492" s="507" t="str">
        <f t="shared" si="23"/>
        <v>13-01</v>
      </c>
      <c r="D492" s="500">
        <v>0</v>
      </c>
      <c r="F492" s="492">
        <f t="shared" si="21"/>
        <v>0</v>
      </c>
      <c r="G492" s="492">
        <f t="shared" si="22"/>
        <v>0</v>
      </c>
      <c r="H492" s="492">
        <f>IF($S$6="Y",F492*0.05,0)</f>
        <v>0</v>
      </c>
    </row>
    <row r="493" spans="1:8" s="494" customFormat="1" ht="15" customHeight="1">
      <c r="A493" s="490" t="s">
        <v>439</v>
      </c>
      <c r="B493" s="498" t="s">
        <v>1187</v>
      </c>
      <c r="C493" s="508" t="str">
        <f t="shared" si="23"/>
        <v>07-13</v>
      </c>
      <c r="D493" s="500">
        <v>0</v>
      </c>
      <c r="F493" s="492">
        <f t="shared" si="21"/>
        <v>0</v>
      </c>
      <c r="G493" s="492">
        <f t="shared" si="22"/>
        <v>0</v>
      </c>
      <c r="H493" s="492">
        <f>IF($S$7="Y",F493*0.05,0)</f>
        <v>0</v>
      </c>
    </row>
    <row r="494" spans="1:8" s="494" customFormat="1" ht="15" customHeight="1">
      <c r="A494" s="490" t="s">
        <v>439</v>
      </c>
      <c r="B494" s="498" t="s">
        <v>1187</v>
      </c>
      <c r="C494" s="509" t="str">
        <f t="shared" si="23"/>
        <v>11-26</v>
      </c>
      <c r="D494" s="500">
        <v>0</v>
      </c>
      <c r="F494" s="492">
        <f t="shared" si="21"/>
        <v>0</v>
      </c>
      <c r="G494" s="492">
        <f t="shared" si="22"/>
        <v>0</v>
      </c>
      <c r="H494" s="492">
        <f>IF($S$8="Y",F494*0.05,0)</f>
        <v>0</v>
      </c>
    </row>
    <row r="495" spans="1:8" s="494" customFormat="1" ht="15" customHeight="1">
      <c r="A495" s="490" t="s">
        <v>439</v>
      </c>
      <c r="B495" s="498" t="s">
        <v>1187</v>
      </c>
      <c r="C495" s="512" t="str">
        <f t="shared" si="23"/>
        <v>18-01</v>
      </c>
      <c r="D495" s="500">
        <v>0</v>
      </c>
      <c r="F495" s="492">
        <f t="shared" si="21"/>
        <v>0</v>
      </c>
      <c r="G495" s="492">
        <f t="shared" si="22"/>
        <v>0</v>
      </c>
      <c r="H495" s="492">
        <f>IF($S$9="Y",F495*0.05,0)</f>
        <v>0</v>
      </c>
    </row>
    <row r="496" spans="1:8" s="494" customFormat="1" ht="15" customHeight="1">
      <c r="A496" s="490" t="s">
        <v>439</v>
      </c>
      <c r="B496" s="498" t="s">
        <v>1187</v>
      </c>
      <c r="C496" s="513" t="str">
        <f t="shared" si="23"/>
        <v>Color Code</v>
      </c>
      <c r="D496" s="500">
        <v>0</v>
      </c>
      <c r="F496" s="492">
        <f t="shared" si="21"/>
        <v>0</v>
      </c>
      <c r="G496" s="492">
        <f t="shared" si="22"/>
        <v>0</v>
      </c>
      <c r="H496" s="492">
        <f>IF($S$10="Y",F496*0.05,0)</f>
        <v>0</v>
      </c>
    </row>
    <row r="497" spans="1:8" s="494" customFormat="1" ht="15" customHeight="1">
      <c r="A497" s="490" t="s">
        <v>441</v>
      </c>
      <c r="B497" s="498" t="s">
        <v>1188</v>
      </c>
      <c r="C497" s="499" t="str">
        <f t="shared" si="23"/>
        <v>11-12</v>
      </c>
      <c r="D497" s="500">
        <v>0</v>
      </c>
      <c r="F497" s="492">
        <f t="shared" si="21"/>
        <v>0</v>
      </c>
      <c r="G497" s="492">
        <f t="shared" si="22"/>
        <v>0</v>
      </c>
      <c r="H497" s="492">
        <f>IF($S$2="Y",F497*0.05,0)</f>
        <v>0</v>
      </c>
    </row>
    <row r="498" spans="1:8" s="494" customFormat="1" ht="15" customHeight="1">
      <c r="A498" s="490" t="s">
        <v>441</v>
      </c>
      <c r="B498" s="498" t="s">
        <v>1188</v>
      </c>
      <c r="C498" s="504" t="str">
        <f t="shared" si="23"/>
        <v>14-01</v>
      </c>
      <c r="D498" s="500">
        <v>0</v>
      </c>
      <c r="F498" s="492">
        <f t="shared" si="21"/>
        <v>0</v>
      </c>
      <c r="G498" s="492">
        <f t="shared" si="22"/>
        <v>0</v>
      </c>
      <c r="H498" s="492">
        <f>IF($S$3="Y",F498*0.05,0)</f>
        <v>0</v>
      </c>
    </row>
    <row r="499" spans="1:8" s="494" customFormat="1" ht="15" customHeight="1">
      <c r="A499" s="490" t="s">
        <v>441</v>
      </c>
      <c r="B499" s="498" t="s">
        <v>1188</v>
      </c>
      <c r="C499" s="505" t="str">
        <f t="shared" si="23"/>
        <v>15-12</v>
      </c>
      <c r="D499" s="500">
        <v>0</v>
      </c>
      <c r="F499" s="492">
        <f t="shared" si="21"/>
        <v>0</v>
      </c>
      <c r="G499" s="492">
        <f t="shared" si="22"/>
        <v>0</v>
      </c>
      <c r="H499" s="492">
        <f>IF($S$4="Y",F499*0.05,0)</f>
        <v>0</v>
      </c>
    </row>
    <row r="500" spans="1:8" s="494" customFormat="1" ht="15" customHeight="1">
      <c r="A500" s="490" t="s">
        <v>441</v>
      </c>
      <c r="B500" s="498" t="s">
        <v>1188</v>
      </c>
      <c r="C500" s="506" t="str">
        <f t="shared" si="23"/>
        <v>16-16</v>
      </c>
      <c r="D500" s="500">
        <v>0</v>
      </c>
      <c r="F500" s="492">
        <f t="shared" si="21"/>
        <v>0</v>
      </c>
      <c r="G500" s="492">
        <f t="shared" si="22"/>
        <v>0</v>
      </c>
      <c r="H500" s="492">
        <f>IF($S$5="Y",F500*0.05,0)</f>
        <v>0</v>
      </c>
    </row>
    <row r="501" spans="1:8" s="494" customFormat="1" ht="15" customHeight="1">
      <c r="A501" s="490" t="s">
        <v>441</v>
      </c>
      <c r="B501" s="498" t="s">
        <v>1188</v>
      </c>
      <c r="C501" s="507" t="str">
        <f t="shared" si="23"/>
        <v>13-01</v>
      </c>
      <c r="D501" s="500">
        <v>0</v>
      </c>
      <c r="F501" s="492">
        <f t="shared" si="21"/>
        <v>0</v>
      </c>
      <c r="G501" s="492">
        <f t="shared" si="22"/>
        <v>0</v>
      </c>
      <c r="H501" s="492">
        <f>IF($S$6="Y",F501*0.05,0)</f>
        <v>0</v>
      </c>
    </row>
    <row r="502" spans="1:8" s="494" customFormat="1" ht="15" customHeight="1">
      <c r="A502" s="490" t="s">
        <v>441</v>
      </c>
      <c r="B502" s="498" t="s">
        <v>1188</v>
      </c>
      <c r="C502" s="508" t="str">
        <f t="shared" si="23"/>
        <v>07-13</v>
      </c>
      <c r="D502" s="500">
        <v>0</v>
      </c>
      <c r="F502" s="492">
        <f t="shared" si="21"/>
        <v>0</v>
      </c>
      <c r="G502" s="492">
        <f t="shared" si="22"/>
        <v>0</v>
      </c>
      <c r="H502" s="492">
        <f>IF($S$7="Y",F502*0.05,0)</f>
        <v>0</v>
      </c>
    </row>
    <row r="503" spans="1:8" s="494" customFormat="1" ht="15" customHeight="1">
      <c r="A503" s="490" t="s">
        <v>441</v>
      </c>
      <c r="B503" s="498" t="s">
        <v>1188</v>
      </c>
      <c r="C503" s="509" t="str">
        <f t="shared" si="23"/>
        <v>11-26</v>
      </c>
      <c r="D503" s="500">
        <v>0</v>
      </c>
      <c r="F503" s="492">
        <f t="shared" si="21"/>
        <v>0</v>
      </c>
      <c r="G503" s="492">
        <f t="shared" si="22"/>
        <v>0</v>
      </c>
      <c r="H503" s="492">
        <f>IF($S$8="Y",F503*0.05,0)</f>
        <v>0</v>
      </c>
    </row>
    <row r="504" spans="1:8" s="494" customFormat="1" ht="15" customHeight="1">
      <c r="A504" s="490" t="s">
        <v>441</v>
      </c>
      <c r="B504" s="498" t="s">
        <v>1188</v>
      </c>
      <c r="C504" s="512" t="str">
        <f t="shared" si="23"/>
        <v>18-01</v>
      </c>
      <c r="D504" s="500">
        <v>0</v>
      </c>
      <c r="F504" s="492">
        <f t="shared" si="21"/>
        <v>0</v>
      </c>
      <c r="G504" s="492">
        <f t="shared" si="22"/>
        <v>0</v>
      </c>
      <c r="H504" s="492">
        <f>IF($S$9="Y",F504*0.05,0)</f>
        <v>0</v>
      </c>
    </row>
    <row r="505" spans="1:8" s="494" customFormat="1" ht="15" customHeight="1">
      <c r="A505" s="490" t="s">
        <v>441</v>
      </c>
      <c r="B505" s="498" t="s">
        <v>1188</v>
      </c>
      <c r="C505" s="513" t="str">
        <f t="shared" si="23"/>
        <v>Color Code</v>
      </c>
      <c r="D505" s="500">
        <v>0</v>
      </c>
      <c r="F505" s="492">
        <f t="shared" si="21"/>
        <v>0</v>
      </c>
      <c r="G505" s="492">
        <f t="shared" si="22"/>
        <v>0</v>
      </c>
      <c r="H505" s="492">
        <f>IF($S$10="Y",F505*0.05,0)</f>
        <v>0</v>
      </c>
    </row>
    <row r="506" spans="1:8" s="494" customFormat="1" ht="15" customHeight="1">
      <c r="A506" s="490" t="s">
        <v>443</v>
      </c>
      <c r="B506" s="498" t="s">
        <v>1189</v>
      </c>
      <c r="C506" s="499" t="str">
        <f t="shared" si="23"/>
        <v>11-12</v>
      </c>
      <c r="D506" s="500">
        <v>0</v>
      </c>
      <c r="F506" s="492">
        <f t="shared" si="21"/>
        <v>0</v>
      </c>
      <c r="G506" s="492">
        <f t="shared" si="22"/>
        <v>0</v>
      </c>
      <c r="H506" s="492">
        <f>IF($S$2="Y",F506*0.05,0)</f>
        <v>0</v>
      </c>
    </row>
    <row r="507" spans="1:8" s="494" customFormat="1" ht="15" customHeight="1">
      <c r="A507" s="490" t="s">
        <v>443</v>
      </c>
      <c r="B507" s="498" t="s">
        <v>1189</v>
      </c>
      <c r="C507" s="504" t="str">
        <f t="shared" si="23"/>
        <v>14-01</v>
      </c>
      <c r="D507" s="500">
        <v>0</v>
      </c>
      <c r="F507" s="492">
        <f t="shared" si="21"/>
        <v>0</v>
      </c>
      <c r="G507" s="492">
        <f t="shared" si="22"/>
        <v>0</v>
      </c>
      <c r="H507" s="492">
        <f>IF($S$3="Y",F507*0.05,0)</f>
        <v>0</v>
      </c>
    </row>
    <row r="508" spans="1:8" s="494" customFormat="1" ht="15" customHeight="1">
      <c r="A508" s="490" t="s">
        <v>443</v>
      </c>
      <c r="B508" s="498" t="s">
        <v>1189</v>
      </c>
      <c r="C508" s="505" t="str">
        <f t="shared" si="23"/>
        <v>15-12</v>
      </c>
      <c r="D508" s="500">
        <v>0</v>
      </c>
      <c r="F508" s="492">
        <f t="shared" si="21"/>
        <v>0</v>
      </c>
      <c r="G508" s="492">
        <f t="shared" si="22"/>
        <v>0</v>
      </c>
      <c r="H508" s="492">
        <f>IF($S$4="Y",F508*0.05,0)</f>
        <v>0</v>
      </c>
    </row>
    <row r="509" spans="1:8" s="494" customFormat="1" ht="15" customHeight="1">
      <c r="A509" s="490" t="s">
        <v>443</v>
      </c>
      <c r="B509" s="498" t="s">
        <v>1189</v>
      </c>
      <c r="C509" s="506" t="str">
        <f t="shared" si="23"/>
        <v>16-16</v>
      </c>
      <c r="D509" s="500">
        <v>0</v>
      </c>
      <c r="F509" s="492">
        <f t="shared" si="21"/>
        <v>0</v>
      </c>
      <c r="G509" s="492">
        <f t="shared" si="22"/>
        <v>0</v>
      </c>
      <c r="H509" s="492">
        <f>IF($S$5="Y",F509*0.05,0)</f>
        <v>0</v>
      </c>
    </row>
    <row r="510" spans="1:8" s="494" customFormat="1" ht="15" customHeight="1">
      <c r="A510" s="490" t="s">
        <v>443</v>
      </c>
      <c r="B510" s="498" t="s">
        <v>1189</v>
      </c>
      <c r="C510" s="507" t="str">
        <f t="shared" si="23"/>
        <v>13-01</v>
      </c>
      <c r="D510" s="500">
        <v>0</v>
      </c>
      <c r="F510" s="492">
        <f t="shared" si="21"/>
        <v>0</v>
      </c>
      <c r="G510" s="492">
        <f t="shared" si="22"/>
        <v>0</v>
      </c>
      <c r="H510" s="492">
        <f>IF($S$6="Y",F510*0.05,0)</f>
        <v>0</v>
      </c>
    </row>
    <row r="511" spans="1:8" s="494" customFormat="1" ht="15" customHeight="1">
      <c r="A511" s="490" t="s">
        <v>443</v>
      </c>
      <c r="B511" s="498" t="s">
        <v>1189</v>
      </c>
      <c r="C511" s="508" t="str">
        <f t="shared" si="23"/>
        <v>07-13</v>
      </c>
      <c r="D511" s="500">
        <v>0</v>
      </c>
      <c r="F511" s="492">
        <f t="shared" si="21"/>
        <v>0</v>
      </c>
      <c r="G511" s="492">
        <f t="shared" si="22"/>
        <v>0</v>
      </c>
      <c r="H511" s="492">
        <f>IF($S$7="Y",F511*0.05,0)</f>
        <v>0</v>
      </c>
    </row>
    <row r="512" spans="1:8" s="494" customFormat="1" ht="15" customHeight="1">
      <c r="A512" s="490" t="s">
        <v>443</v>
      </c>
      <c r="B512" s="498" t="s">
        <v>1189</v>
      </c>
      <c r="C512" s="509" t="str">
        <f t="shared" si="23"/>
        <v>11-26</v>
      </c>
      <c r="D512" s="500">
        <v>0</v>
      </c>
      <c r="F512" s="492">
        <f t="shared" si="21"/>
        <v>0</v>
      </c>
      <c r="G512" s="492">
        <f t="shared" si="22"/>
        <v>0</v>
      </c>
      <c r="H512" s="492">
        <f>IF($S$8="Y",F512*0.05,0)</f>
        <v>0</v>
      </c>
    </row>
    <row r="513" spans="1:8" s="494" customFormat="1" ht="15" customHeight="1">
      <c r="A513" s="490" t="s">
        <v>443</v>
      </c>
      <c r="B513" s="498" t="s">
        <v>1189</v>
      </c>
      <c r="C513" s="512" t="str">
        <f t="shared" si="23"/>
        <v>18-01</v>
      </c>
      <c r="D513" s="500">
        <v>0</v>
      </c>
      <c r="F513" s="492">
        <f t="shared" si="21"/>
        <v>0</v>
      </c>
      <c r="G513" s="492">
        <f t="shared" si="22"/>
        <v>0</v>
      </c>
      <c r="H513" s="492">
        <f>IF($S$9="Y",F513*0.05,0)</f>
        <v>0</v>
      </c>
    </row>
    <row r="514" spans="1:8" s="494" customFormat="1" ht="15" customHeight="1">
      <c r="A514" s="490" t="s">
        <v>443</v>
      </c>
      <c r="B514" s="498" t="s">
        <v>1189</v>
      </c>
      <c r="C514" s="513" t="str">
        <f t="shared" si="23"/>
        <v>Color Code</v>
      </c>
      <c r="D514" s="500">
        <v>0</v>
      </c>
      <c r="F514" s="492">
        <f t="shared" ref="F514:F577" si="24">D514*E514</f>
        <v>0</v>
      </c>
      <c r="G514" s="492">
        <f t="shared" ref="G514:G577" si="25">IF($S$11="Y",F514*0.05,0)</f>
        <v>0</v>
      </c>
      <c r="H514" s="492">
        <f>IF($S$10="Y",F514*0.05,0)</f>
        <v>0</v>
      </c>
    </row>
    <row r="515" spans="1:8" s="494" customFormat="1" ht="15" customHeight="1">
      <c r="A515" s="490" t="s">
        <v>827</v>
      </c>
      <c r="B515" s="498" t="s">
        <v>1190</v>
      </c>
      <c r="C515" s="499" t="str">
        <f t="shared" si="23"/>
        <v>11-12</v>
      </c>
      <c r="D515" s="500">
        <v>0</v>
      </c>
      <c r="F515" s="492">
        <f t="shared" si="24"/>
        <v>0</v>
      </c>
      <c r="G515" s="492">
        <f t="shared" si="25"/>
        <v>0</v>
      </c>
      <c r="H515" s="492">
        <f>IF($S$2="Y",F515*0.05,0)</f>
        <v>0</v>
      </c>
    </row>
    <row r="516" spans="1:8" s="494" customFormat="1" ht="15" customHeight="1">
      <c r="A516" s="490" t="s">
        <v>827</v>
      </c>
      <c r="B516" s="498" t="s">
        <v>1190</v>
      </c>
      <c r="C516" s="504" t="str">
        <f t="shared" si="23"/>
        <v>14-01</v>
      </c>
      <c r="D516" s="500">
        <v>0</v>
      </c>
      <c r="F516" s="492">
        <f t="shared" si="24"/>
        <v>0</v>
      </c>
      <c r="G516" s="492">
        <f t="shared" si="25"/>
        <v>0</v>
      </c>
      <c r="H516" s="492">
        <f>IF($S$3="Y",F516*0.05,0)</f>
        <v>0</v>
      </c>
    </row>
    <row r="517" spans="1:8" s="494" customFormat="1" ht="15" customHeight="1">
      <c r="A517" s="490" t="s">
        <v>827</v>
      </c>
      <c r="B517" s="498" t="s">
        <v>1190</v>
      </c>
      <c r="C517" s="505" t="str">
        <f t="shared" si="23"/>
        <v>15-12</v>
      </c>
      <c r="D517" s="500">
        <v>0</v>
      </c>
      <c r="F517" s="492">
        <f t="shared" si="24"/>
        <v>0</v>
      </c>
      <c r="G517" s="492">
        <f t="shared" si="25"/>
        <v>0</v>
      </c>
      <c r="H517" s="492">
        <f>IF($S$4="Y",F517*0.05,0)</f>
        <v>0</v>
      </c>
    </row>
    <row r="518" spans="1:8" s="494" customFormat="1" ht="15" customHeight="1">
      <c r="A518" s="490" t="s">
        <v>827</v>
      </c>
      <c r="B518" s="498" t="s">
        <v>1190</v>
      </c>
      <c r="C518" s="506" t="str">
        <f t="shared" si="23"/>
        <v>16-16</v>
      </c>
      <c r="D518" s="500">
        <v>0</v>
      </c>
      <c r="F518" s="492">
        <f t="shared" si="24"/>
        <v>0</v>
      </c>
      <c r="G518" s="492">
        <f t="shared" si="25"/>
        <v>0</v>
      </c>
      <c r="H518" s="492">
        <f>IF($S$5="Y",F518*0.05,0)</f>
        <v>0</v>
      </c>
    </row>
    <row r="519" spans="1:8" s="494" customFormat="1" ht="15" customHeight="1">
      <c r="A519" s="490" t="s">
        <v>827</v>
      </c>
      <c r="B519" s="498" t="s">
        <v>1190</v>
      </c>
      <c r="C519" s="507" t="str">
        <f t="shared" si="23"/>
        <v>13-01</v>
      </c>
      <c r="D519" s="500">
        <v>0</v>
      </c>
      <c r="F519" s="492">
        <f t="shared" si="24"/>
        <v>0</v>
      </c>
      <c r="G519" s="492">
        <f t="shared" si="25"/>
        <v>0</v>
      </c>
      <c r="H519" s="492">
        <f>IF($S$6="Y",F519*0.05,0)</f>
        <v>0</v>
      </c>
    </row>
    <row r="520" spans="1:8" s="494" customFormat="1" ht="15" customHeight="1">
      <c r="A520" s="490" t="s">
        <v>827</v>
      </c>
      <c r="B520" s="498" t="s">
        <v>1190</v>
      </c>
      <c r="C520" s="508" t="str">
        <f t="shared" si="23"/>
        <v>07-13</v>
      </c>
      <c r="D520" s="500">
        <v>0</v>
      </c>
      <c r="F520" s="492">
        <f t="shared" si="24"/>
        <v>0</v>
      </c>
      <c r="G520" s="492">
        <f t="shared" si="25"/>
        <v>0</v>
      </c>
      <c r="H520" s="492">
        <f>IF($S$7="Y",F520*0.05,0)</f>
        <v>0</v>
      </c>
    </row>
    <row r="521" spans="1:8" s="494" customFormat="1" ht="15" customHeight="1">
      <c r="A521" s="490" t="s">
        <v>827</v>
      </c>
      <c r="B521" s="498" t="s">
        <v>1190</v>
      </c>
      <c r="C521" s="509" t="str">
        <f t="shared" si="23"/>
        <v>11-26</v>
      </c>
      <c r="D521" s="500">
        <v>0</v>
      </c>
      <c r="F521" s="492">
        <f t="shared" si="24"/>
        <v>0</v>
      </c>
      <c r="G521" s="492">
        <f t="shared" si="25"/>
        <v>0</v>
      </c>
      <c r="H521" s="492">
        <f>IF($S$8="Y",F521*0.05,0)</f>
        <v>0</v>
      </c>
    </row>
    <row r="522" spans="1:8" s="494" customFormat="1" ht="15" customHeight="1">
      <c r="A522" s="490" t="s">
        <v>827</v>
      </c>
      <c r="B522" s="498" t="s">
        <v>1190</v>
      </c>
      <c r="C522" s="512" t="str">
        <f t="shared" si="23"/>
        <v>18-01</v>
      </c>
      <c r="D522" s="500">
        <v>0</v>
      </c>
      <c r="F522" s="492">
        <f t="shared" si="24"/>
        <v>0</v>
      </c>
      <c r="G522" s="492">
        <f t="shared" si="25"/>
        <v>0</v>
      </c>
      <c r="H522" s="492">
        <f>IF($S$9="Y",F522*0.05,0)</f>
        <v>0</v>
      </c>
    </row>
    <row r="523" spans="1:8" s="494" customFormat="1" ht="15" customHeight="1">
      <c r="A523" s="490" t="s">
        <v>827</v>
      </c>
      <c r="B523" s="498" t="s">
        <v>1190</v>
      </c>
      <c r="C523" s="513" t="str">
        <f t="shared" ref="C523:C586" si="26">C514</f>
        <v>Color Code</v>
      </c>
      <c r="D523" s="500">
        <v>0</v>
      </c>
      <c r="F523" s="492">
        <f t="shared" si="24"/>
        <v>0</v>
      </c>
      <c r="G523" s="492">
        <f t="shared" si="25"/>
        <v>0</v>
      </c>
      <c r="H523" s="492">
        <f>IF($S$10="Y",F523*0.05,0)</f>
        <v>0</v>
      </c>
    </row>
    <row r="524" spans="1:8" s="494" customFormat="1" ht="15" customHeight="1">
      <c r="A524" s="490" t="s">
        <v>807</v>
      </c>
      <c r="B524" s="498" t="s">
        <v>1191</v>
      </c>
      <c r="C524" s="499" t="str">
        <f t="shared" si="26"/>
        <v>11-12</v>
      </c>
      <c r="D524" s="500">
        <v>0</v>
      </c>
      <c r="F524" s="492">
        <f t="shared" si="24"/>
        <v>0</v>
      </c>
      <c r="G524" s="492">
        <f t="shared" si="25"/>
        <v>0</v>
      </c>
      <c r="H524" s="492">
        <f>IF($S$2="Y",F524*0.05,0)</f>
        <v>0</v>
      </c>
    </row>
    <row r="525" spans="1:8" s="494" customFormat="1" ht="15" customHeight="1">
      <c r="A525" s="490" t="s">
        <v>807</v>
      </c>
      <c r="B525" s="498" t="s">
        <v>1191</v>
      </c>
      <c r="C525" s="504" t="str">
        <f t="shared" si="26"/>
        <v>14-01</v>
      </c>
      <c r="D525" s="500">
        <v>0</v>
      </c>
      <c r="F525" s="492">
        <f t="shared" si="24"/>
        <v>0</v>
      </c>
      <c r="G525" s="492">
        <f t="shared" si="25"/>
        <v>0</v>
      </c>
      <c r="H525" s="492">
        <f>IF($S$3="Y",F525*0.05,0)</f>
        <v>0</v>
      </c>
    </row>
    <row r="526" spans="1:8" s="494" customFormat="1" ht="15" customHeight="1">
      <c r="A526" s="490" t="s">
        <v>807</v>
      </c>
      <c r="B526" s="498" t="s">
        <v>1191</v>
      </c>
      <c r="C526" s="505" t="str">
        <f t="shared" si="26"/>
        <v>15-12</v>
      </c>
      <c r="D526" s="500">
        <v>0</v>
      </c>
      <c r="F526" s="492">
        <f t="shared" si="24"/>
        <v>0</v>
      </c>
      <c r="G526" s="492">
        <f t="shared" si="25"/>
        <v>0</v>
      </c>
      <c r="H526" s="492">
        <f>IF($S$4="Y",F526*0.05,0)</f>
        <v>0</v>
      </c>
    </row>
    <row r="527" spans="1:8" s="494" customFormat="1" ht="15" customHeight="1">
      <c r="A527" s="490" t="s">
        <v>807</v>
      </c>
      <c r="B527" s="498" t="s">
        <v>1191</v>
      </c>
      <c r="C527" s="506" t="str">
        <f t="shared" si="26"/>
        <v>16-16</v>
      </c>
      <c r="D527" s="500">
        <v>0</v>
      </c>
      <c r="F527" s="492">
        <f t="shared" si="24"/>
        <v>0</v>
      </c>
      <c r="G527" s="492">
        <f t="shared" si="25"/>
        <v>0</v>
      </c>
      <c r="H527" s="492">
        <f>IF($S$5="Y",F527*0.05,0)</f>
        <v>0</v>
      </c>
    </row>
    <row r="528" spans="1:8" s="494" customFormat="1" ht="15" customHeight="1">
      <c r="A528" s="490" t="s">
        <v>807</v>
      </c>
      <c r="B528" s="498" t="s">
        <v>1191</v>
      </c>
      <c r="C528" s="507" t="str">
        <f t="shared" si="26"/>
        <v>13-01</v>
      </c>
      <c r="D528" s="500">
        <v>0</v>
      </c>
      <c r="F528" s="492">
        <f t="shared" si="24"/>
        <v>0</v>
      </c>
      <c r="G528" s="492">
        <f t="shared" si="25"/>
        <v>0</v>
      </c>
      <c r="H528" s="492">
        <f>IF($S$6="Y",F528*0.05,0)</f>
        <v>0</v>
      </c>
    </row>
    <row r="529" spans="1:8" s="494" customFormat="1" ht="15" customHeight="1">
      <c r="A529" s="490" t="s">
        <v>807</v>
      </c>
      <c r="B529" s="498" t="s">
        <v>1191</v>
      </c>
      <c r="C529" s="508" t="str">
        <f t="shared" si="26"/>
        <v>07-13</v>
      </c>
      <c r="D529" s="500">
        <v>0</v>
      </c>
      <c r="F529" s="492">
        <f t="shared" si="24"/>
        <v>0</v>
      </c>
      <c r="G529" s="492">
        <f t="shared" si="25"/>
        <v>0</v>
      </c>
      <c r="H529" s="492">
        <f>IF($S$7="Y",F529*0.05,0)</f>
        <v>0</v>
      </c>
    </row>
    <row r="530" spans="1:8" s="494" customFormat="1" ht="15" customHeight="1">
      <c r="A530" s="490" t="s">
        <v>807</v>
      </c>
      <c r="B530" s="498" t="s">
        <v>1191</v>
      </c>
      <c r="C530" s="509" t="str">
        <f t="shared" si="26"/>
        <v>11-26</v>
      </c>
      <c r="D530" s="500">
        <v>0</v>
      </c>
      <c r="F530" s="492">
        <f t="shared" si="24"/>
        <v>0</v>
      </c>
      <c r="G530" s="492">
        <f t="shared" si="25"/>
        <v>0</v>
      </c>
      <c r="H530" s="492">
        <f>IF($S$8="Y",F530*0.05,0)</f>
        <v>0</v>
      </c>
    </row>
    <row r="531" spans="1:8" s="494" customFormat="1" ht="15" customHeight="1">
      <c r="A531" s="490" t="s">
        <v>807</v>
      </c>
      <c r="B531" s="498" t="s">
        <v>1191</v>
      </c>
      <c r="C531" s="512" t="str">
        <f t="shared" si="26"/>
        <v>18-01</v>
      </c>
      <c r="D531" s="500">
        <v>0</v>
      </c>
      <c r="F531" s="492">
        <f t="shared" si="24"/>
        <v>0</v>
      </c>
      <c r="G531" s="492">
        <f t="shared" si="25"/>
        <v>0</v>
      </c>
      <c r="H531" s="492">
        <f>IF($S$9="Y",F531*0.05,0)</f>
        <v>0</v>
      </c>
    </row>
    <row r="532" spans="1:8" s="494" customFormat="1" ht="15" customHeight="1">
      <c r="A532" s="490" t="s">
        <v>807</v>
      </c>
      <c r="B532" s="498" t="s">
        <v>1191</v>
      </c>
      <c r="C532" s="513" t="str">
        <f t="shared" si="26"/>
        <v>Color Code</v>
      </c>
      <c r="D532" s="500">
        <v>0</v>
      </c>
      <c r="F532" s="492">
        <f t="shared" si="24"/>
        <v>0</v>
      </c>
      <c r="G532" s="492">
        <f t="shared" si="25"/>
        <v>0</v>
      </c>
      <c r="H532" s="492">
        <f>IF($S$10="Y",F532*0.05,0)</f>
        <v>0</v>
      </c>
    </row>
    <row r="533" spans="1:8" s="494" customFormat="1" ht="15" customHeight="1">
      <c r="A533" s="490" t="s">
        <v>527</v>
      </c>
      <c r="B533" s="498" t="s">
        <v>1192</v>
      </c>
      <c r="C533" s="499" t="str">
        <f t="shared" si="26"/>
        <v>11-12</v>
      </c>
      <c r="D533" s="500">
        <v>0</v>
      </c>
      <c r="F533" s="492">
        <f t="shared" si="24"/>
        <v>0</v>
      </c>
      <c r="G533" s="492">
        <f t="shared" si="25"/>
        <v>0</v>
      </c>
      <c r="H533" s="492">
        <f>IF($S$2="Y",F533*0.05,0)</f>
        <v>0</v>
      </c>
    </row>
    <row r="534" spans="1:8" s="494" customFormat="1" ht="15" customHeight="1">
      <c r="A534" s="490" t="s">
        <v>527</v>
      </c>
      <c r="B534" s="498" t="s">
        <v>1192</v>
      </c>
      <c r="C534" s="504" t="str">
        <f t="shared" si="26"/>
        <v>14-01</v>
      </c>
      <c r="D534" s="500">
        <v>0</v>
      </c>
      <c r="F534" s="492">
        <f t="shared" si="24"/>
        <v>0</v>
      </c>
      <c r="G534" s="492">
        <f t="shared" si="25"/>
        <v>0</v>
      </c>
      <c r="H534" s="492">
        <f>IF($S$3="Y",F534*0.05,0)</f>
        <v>0</v>
      </c>
    </row>
    <row r="535" spans="1:8" s="494" customFormat="1" ht="15" customHeight="1">
      <c r="A535" s="490" t="s">
        <v>527</v>
      </c>
      <c r="B535" s="498" t="s">
        <v>1192</v>
      </c>
      <c r="C535" s="505" t="str">
        <f t="shared" si="26"/>
        <v>15-12</v>
      </c>
      <c r="D535" s="500">
        <v>0</v>
      </c>
      <c r="F535" s="492">
        <f t="shared" si="24"/>
        <v>0</v>
      </c>
      <c r="G535" s="492">
        <f t="shared" si="25"/>
        <v>0</v>
      </c>
      <c r="H535" s="492">
        <f>IF($S$4="Y",F535*0.05,0)</f>
        <v>0</v>
      </c>
    </row>
    <row r="536" spans="1:8" s="494" customFormat="1" ht="15" customHeight="1">
      <c r="A536" s="490" t="s">
        <v>527</v>
      </c>
      <c r="B536" s="498" t="s">
        <v>1192</v>
      </c>
      <c r="C536" s="506" t="str">
        <f t="shared" si="26"/>
        <v>16-16</v>
      </c>
      <c r="D536" s="500">
        <v>0</v>
      </c>
      <c r="F536" s="492">
        <f t="shared" si="24"/>
        <v>0</v>
      </c>
      <c r="G536" s="492">
        <f t="shared" si="25"/>
        <v>0</v>
      </c>
      <c r="H536" s="492">
        <f>IF($S$5="Y",F536*0.05,0)</f>
        <v>0</v>
      </c>
    </row>
    <row r="537" spans="1:8" s="494" customFormat="1" ht="15" customHeight="1">
      <c r="A537" s="490" t="s">
        <v>527</v>
      </c>
      <c r="B537" s="498" t="s">
        <v>1192</v>
      </c>
      <c r="C537" s="507" t="str">
        <f t="shared" si="26"/>
        <v>13-01</v>
      </c>
      <c r="D537" s="500">
        <v>0</v>
      </c>
      <c r="F537" s="492">
        <f t="shared" si="24"/>
        <v>0</v>
      </c>
      <c r="G537" s="492">
        <f t="shared" si="25"/>
        <v>0</v>
      </c>
      <c r="H537" s="492">
        <f>IF($S$6="Y",F537*0.05,0)</f>
        <v>0</v>
      </c>
    </row>
    <row r="538" spans="1:8" s="494" customFormat="1" ht="15" customHeight="1">
      <c r="A538" s="490" t="s">
        <v>527</v>
      </c>
      <c r="B538" s="498" t="s">
        <v>1192</v>
      </c>
      <c r="C538" s="508" t="str">
        <f t="shared" si="26"/>
        <v>07-13</v>
      </c>
      <c r="D538" s="500">
        <v>0</v>
      </c>
      <c r="F538" s="492">
        <f t="shared" si="24"/>
        <v>0</v>
      </c>
      <c r="G538" s="492">
        <f t="shared" si="25"/>
        <v>0</v>
      </c>
      <c r="H538" s="492">
        <f>IF($S$7="Y",F538*0.05,0)</f>
        <v>0</v>
      </c>
    </row>
    <row r="539" spans="1:8" s="494" customFormat="1" ht="15" customHeight="1">
      <c r="A539" s="490" t="s">
        <v>527</v>
      </c>
      <c r="B539" s="498" t="s">
        <v>1192</v>
      </c>
      <c r="C539" s="509" t="str">
        <f t="shared" si="26"/>
        <v>11-26</v>
      </c>
      <c r="D539" s="500">
        <v>0</v>
      </c>
      <c r="F539" s="492">
        <f t="shared" si="24"/>
        <v>0</v>
      </c>
      <c r="G539" s="492">
        <f t="shared" si="25"/>
        <v>0</v>
      </c>
      <c r="H539" s="492">
        <f>IF($S$8="Y",F539*0.05,0)</f>
        <v>0</v>
      </c>
    </row>
    <row r="540" spans="1:8" s="494" customFormat="1" ht="15" customHeight="1">
      <c r="A540" s="490" t="s">
        <v>527</v>
      </c>
      <c r="B540" s="498" t="s">
        <v>1192</v>
      </c>
      <c r="C540" s="512" t="str">
        <f t="shared" si="26"/>
        <v>18-01</v>
      </c>
      <c r="D540" s="500">
        <v>0</v>
      </c>
      <c r="F540" s="492">
        <f t="shared" si="24"/>
        <v>0</v>
      </c>
      <c r="G540" s="492">
        <f t="shared" si="25"/>
        <v>0</v>
      </c>
      <c r="H540" s="492">
        <f>IF($S$9="Y",F540*0.05,0)</f>
        <v>0</v>
      </c>
    </row>
    <row r="541" spans="1:8" s="494" customFormat="1" ht="15" customHeight="1">
      <c r="A541" s="490" t="s">
        <v>527</v>
      </c>
      <c r="B541" s="498" t="s">
        <v>1192</v>
      </c>
      <c r="C541" s="513" t="str">
        <f t="shared" si="26"/>
        <v>Color Code</v>
      </c>
      <c r="D541" s="500">
        <v>0</v>
      </c>
      <c r="F541" s="492">
        <f t="shared" si="24"/>
        <v>0</v>
      </c>
      <c r="G541" s="492">
        <f t="shared" si="25"/>
        <v>0</v>
      </c>
      <c r="H541" s="492">
        <f>IF($S$10="Y",F541*0.05,0)</f>
        <v>0</v>
      </c>
    </row>
    <row r="542" spans="1:8" s="494" customFormat="1" ht="15" customHeight="1">
      <c r="A542" s="490" t="s">
        <v>445</v>
      </c>
      <c r="B542" s="498" t="s">
        <v>1193</v>
      </c>
      <c r="C542" s="499" t="str">
        <f t="shared" si="26"/>
        <v>11-12</v>
      </c>
      <c r="D542" s="500">
        <v>0</v>
      </c>
      <c r="F542" s="492">
        <f t="shared" si="24"/>
        <v>0</v>
      </c>
      <c r="G542" s="492">
        <f t="shared" si="25"/>
        <v>0</v>
      </c>
      <c r="H542" s="492">
        <f>IF($S$2="Y",F542*0.05,0)</f>
        <v>0</v>
      </c>
    </row>
    <row r="543" spans="1:8" s="494" customFormat="1" ht="15" customHeight="1">
      <c r="A543" s="490" t="s">
        <v>445</v>
      </c>
      <c r="B543" s="498" t="s">
        <v>1193</v>
      </c>
      <c r="C543" s="504" t="str">
        <f t="shared" si="26"/>
        <v>14-01</v>
      </c>
      <c r="D543" s="500">
        <v>0</v>
      </c>
      <c r="F543" s="492">
        <f t="shared" si="24"/>
        <v>0</v>
      </c>
      <c r="G543" s="492">
        <f t="shared" si="25"/>
        <v>0</v>
      </c>
      <c r="H543" s="492">
        <f>IF($S$3="Y",F543*0.05,0)</f>
        <v>0</v>
      </c>
    </row>
    <row r="544" spans="1:8" s="494" customFormat="1" ht="15" customHeight="1">
      <c r="A544" s="490" t="s">
        <v>445</v>
      </c>
      <c r="B544" s="498" t="s">
        <v>1193</v>
      </c>
      <c r="C544" s="505" t="str">
        <f t="shared" si="26"/>
        <v>15-12</v>
      </c>
      <c r="D544" s="500">
        <v>0</v>
      </c>
      <c r="F544" s="492">
        <f t="shared" si="24"/>
        <v>0</v>
      </c>
      <c r="G544" s="492">
        <f t="shared" si="25"/>
        <v>0</v>
      </c>
      <c r="H544" s="492">
        <f>IF($S$4="Y",F544*0.05,0)</f>
        <v>0</v>
      </c>
    </row>
    <row r="545" spans="1:8" s="494" customFormat="1" ht="15" customHeight="1">
      <c r="A545" s="490" t="s">
        <v>445</v>
      </c>
      <c r="B545" s="498" t="s">
        <v>1193</v>
      </c>
      <c r="C545" s="506" t="str">
        <f t="shared" si="26"/>
        <v>16-16</v>
      </c>
      <c r="D545" s="500">
        <v>0</v>
      </c>
      <c r="F545" s="492">
        <f t="shared" si="24"/>
        <v>0</v>
      </c>
      <c r="G545" s="492">
        <f t="shared" si="25"/>
        <v>0</v>
      </c>
      <c r="H545" s="492">
        <f>IF($S$5="Y",F545*0.05,0)</f>
        <v>0</v>
      </c>
    </row>
    <row r="546" spans="1:8" s="494" customFormat="1" ht="15" customHeight="1">
      <c r="A546" s="490" t="s">
        <v>445</v>
      </c>
      <c r="B546" s="498" t="s">
        <v>1193</v>
      </c>
      <c r="C546" s="507" t="str">
        <f t="shared" si="26"/>
        <v>13-01</v>
      </c>
      <c r="D546" s="500">
        <v>0</v>
      </c>
      <c r="F546" s="492">
        <f t="shared" si="24"/>
        <v>0</v>
      </c>
      <c r="G546" s="492">
        <f t="shared" si="25"/>
        <v>0</v>
      </c>
      <c r="H546" s="492">
        <f>IF($S$6="Y",F546*0.05,0)</f>
        <v>0</v>
      </c>
    </row>
    <row r="547" spans="1:8" s="494" customFormat="1" ht="15" customHeight="1">
      <c r="A547" s="490" t="s">
        <v>445</v>
      </c>
      <c r="B547" s="498" t="s">
        <v>1193</v>
      </c>
      <c r="C547" s="508" t="str">
        <f t="shared" si="26"/>
        <v>07-13</v>
      </c>
      <c r="D547" s="500">
        <v>0</v>
      </c>
      <c r="F547" s="492">
        <f t="shared" si="24"/>
        <v>0</v>
      </c>
      <c r="G547" s="492">
        <f t="shared" si="25"/>
        <v>0</v>
      </c>
      <c r="H547" s="492">
        <f>IF($S$7="Y",F547*0.05,0)</f>
        <v>0</v>
      </c>
    </row>
    <row r="548" spans="1:8" s="494" customFormat="1" ht="15" customHeight="1">
      <c r="A548" s="490" t="s">
        <v>445</v>
      </c>
      <c r="B548" s="498" t="s">
        <v>1193</v>
      </c>
      <c r="C548" s="509" t="str">
        <f t="shared" si="26"/>
        <v>11-26</v>
      </c>
      <c r="D548" s="500">
        <v>0</v>
      </c>
      <c r="F548" s="492">
        <f t="shared" si="24"/>
        <v>0</v>
      </c>
      <c r="G548" s="492">
        <f t="shared" si="25"/>
        <v>0</v>
      </c>
      <c r="H548" s="492">
        <f>IF($S$8="Y",F548*0.05,0)</f>
        <v>0</v>
      </c>
    </row>
    <row r="549" spans="1:8" s="494" customFormat="1" ht="15" customHeight="1">
      <c r="A549" s="490" t="s">
        <v>445</v>
      </c>
      <c r="B549" s="498" t="s">
        <v>1193</v>
      </c>
      <c r="C549" s="512" t="str">
        <f t="shared" si="26"/>
        <v>18-01</v>
      </c>
      <c r="D549" s="500">
        <v>0</v>
      </c>
      <c r="F549" s="492">
        <f t="shared" si="24"/>
        <v>0</v>
      </c>
      <c r="G549" s="492">
        <f t="shared" si="25"/>
        <v>0</v>
      </c>
      <c r="H549" s="492">
        <f>IF($S$9="Y",F549*0.05,0)</f>
        <v>0</v>
      </c>
    </row>
    <row r="550" spans="1:8" s="494" customFormat="1" ht="15" customHeight="1">
      <c r="A550" s="490" t="s">
        <v>445</v>
      </c>
      <c r="B550" s="498" t="s">
        <v>1193</v>
      </c>
      <c r="C550" s="513" t="str">
        <f t="shared" si="26"/>
        <v>Color Code</v>
      </c>
      <c r="D550" s="500">
        <v>0</v>
      </c>
      <c r="F550" s="492">
        <f t="shared" si="24"/>
        <v>0</v>
      </c>
      <c r="G550" s="492">
        <f t="shared" si="25"/>
        <v>0</v>
      </c>
      <c r="H550" s="492">
        <f>IF($S$10="Y",F550*0.05,0)</f>
        <v>0</v>
      </c>
    </row>
    <row r="551" spans="1:8" s="494" customFormat="1" ht="15" customHeight="1">
      <c r="A551" s="490" t="s">
        <v>447</v>
      </c>
      <c r="B551" s="498" t="s">
        <v>1194</v>
      </c>
      <c r="C551" s="499" t="str">
        <f t="shared" si="26"/>
        <v>11-12</v>
      </c>
      <c r="D551" s="500">
        <v>0</v>
      </c>
      <c r="F551" s="492">
        <f t="shared" si="24"/>
        <v>0</v>
      </c>
      <c r="G551" s="492">
        <f t="shared" si="25"/>
        <v>0</v>
      </c>
      <c r="H551" s="492">
        <f>IF($S$2="Y",F551*0.05,0)</f>
        <v>0</v>
      </c>
    </row>
    <row r="552" spans="1:8" s="494" customFormat="1" ht="15" customHeight="1">
      <c r="A552" s="490" t="s">
        <v>447</v>
      </c>
      <c r="B552" s="498" t="s">
        <v>1194</v>
      </c>
      <c r="C552" s="504" t="str">
        <f t="shared" si="26"/>
        <v>14-01</v>
      </c>
      <c r="D552" s="500">
        <v>0</v>
      </c>
      <c r="F552" s="492">
        <f t="shared" si="24"/>
        <v>0</v>
      </c>
      <c r="G552" s="492">
        <f t="shared" si="25"/>
        <v>0</v>
      </c>
      <c r="H552" s="492">
        <f>IF($S$3="Y",F552*0.05,0)</f>
        <v>0</v>
      </c>
    </row>
    <row r="553" spans="1:8" s="494" customFormat="1" ht="15" customHeight="1">
      <c r="A553" s="490" t="s">
        <v>447</v>
      </c>
      <c r="B553" s="498" t="s">
        <v>1194</v>
      </c>
      <c r="C553" s="505" t="str">
        <f t="shared" si="26"/>
        <v>15-12</v>
      </c>
      <c r="D553" s="500">
        <v>0</v>
      </c>
      <c r="F553" s="492">
        <f t="shared" si="24"/>
        <v>0</v>
      </c>
      <c r="G553" s="492">
        <f t="shared" si="25"/>
        <v>0</v>
      </c>
      <c r="H553" s="492">
        <f>IF($S$4="Y",F553*0.05,0)</f>
        <v>0</v>
      </c>
    </row>
    <row r="554" spans="1:8" s="494" customFormat="1" ht="15" customHeight="1">
      <c r="A554" s="490" t="s">
        <v>447</v>
      </c>
      <c r="B554" s="498" t="s">
        <v>1194</v>
      </c>
      <c r="C554" s="506" t="str">
        <f t="shared" si="26"/>
        <v>16-16</v>
      </c>
      <c r="D554" s="500">
        <v>0</v>
      </c>
      <c r="F554" s="492">
        <f t="shared" si="24"/>
        <v>0</v>
      </c>
      <c r="G554" s="492">
        <f t="shared" si="25"/>
        <v>0</v>
      </c>
      <c r="H554" s="492">
        <f>IF($S$5="Y",F554*0.05,0)</f>
        <v>0</v>
      </c>
    </row>
    <row r="555" spans="1:8" s="494" customFormat="1" ht="15" customHeight="1">
      <c r="A555" s="490" t="s">
        <v>447</v>
      </c>
      <c r="B555" s="498" t="s">
        <v>1194</v>
      </c>
      <c r="C555" s="507" t="str">
        <f t="shared" si="26"/>
        <v>13-01</v>
      </c>
      <c r="D555" s="500">
        <v>0</v>
      </c>
      <c r="F555" s="492">
        <f t="shared" si="24"/>
        <v>0</v>
      </c>
      <c r="G555" s="492">
        <f t="shared" si="25"/>
        <v>0</v>
      </c>
      <c r="H555" s="492">
        <f>IF($S$6="Y",F555*0.05,0)</f>
        <v>0</v>
      </c>
    </row>
    <row r="556" spans="1:8" s="494" customFormat="1" ht="15" customHeight="1">
      <c r="A556" s="490" t="s">
        <v>447</v>
      </c>
      <c r="B556" s="498" t="s">
        <v>1194</v>
      </c>
      <c r="C556" s="508" t="str">
        <f t="shared" si="26"/>
        <v>07-13</v>
      </c>
      <c r="D556" s="500">
        <v>0</v>
      </c>
      <c r="F556" s="492">
        <f t="shared" si="24"/>
        <v>0</v>
      </c>
      <c r="G556" s="492">
        <f t="shared" si="25"/>
        <v>0</v>
      </c>
      <c r="H556" s="492">
        <f>IF($S$7="Y",F556*0.05,0)</f>
        <v>0</v>
      </c>
    </row>
    <row r="557" spans="1:8" s="494" customFormat="1" ht="15" customHeight="1">
      <c r="A557" s="490" t="s">
        <v>447</v>
      </c>
      <c r="B557" s="498" t="s">
        <v>1194</v>
      </c>
      <c r="C557" s="509" t="str">
        <f t="shared" si="26"/>
        <v>11-26</v>
      </c>
      <c r="D557" s="500">
        <v>0</v>
      </c>
      <c r="F557" s="492">
        <f t="shared" si="24"/>
        <v>0</v>
      </c>
      <c r="G557" s="492">
        <f t="shared" si="25"/>
        <v>0</v>
      </c>
      <c r="H557" s="492">
        <f>IF($S$8="Y",F557*0.05,0)</f>
        <v>0</v>
      </c>
    </row>
    <row r="558" spans="1:8" s="494" customFormat="1" ht="15" customHeight="1">
      <c r="A558" s="490" t="s">
        <v>447</v>
      </c>
      <c r="B558" s="498" t="s">
        <v>1194</v>
      </c>
      <c r="C558" s="512" t="str">
        <f t="shared" si="26"/>
        <v>18-01</v>
      </c>
      <c r="D558" s="500">
        <v>0</v>
      </c>
      <c r="F558" s="492">
        <f t="shared" si="24"/>
        <v>0</v>
      </c>
      <c r="G558" s="492">
        <f t="shared" si="25"/>
        <v>0</v>
      </c>
      <c r="H558" s="492">
        <f>IF($S$9="Y",F558*0.05,0)</f>
        <v>0</v>
      </c>
    </row>
    <row r="559" spans="1:8" s="494" customFormat="1" ht="15" customHeight="1">
      <c r="A559" s="490" t="s">
        <v>447</v>
      </c>
      <c r="B559" s="498" t="s">
        <v>1194</v>
      </c>
      <c r="C559" s="513" t="str">
        <f t="shared" si="26"/>
        <v>Color Code</v>
      </c>
      <c r="D559" s="500">
        <v>0</v>
      </c>
      <c r="F559" s="492">
        <f t="shared" si="24"/>
        <v>0</v>
      </c>
      <c r="G559" s="492">
        <f t="shared" si="25"/>
        <v>0</v>
      </c>
      <c r="H559" s="492">
        <f>IF($S$10="Y",F559*0.05,0)</f>
        <v>0</v>
      </c>
    </row>
    <row r="560" spans="1:8" s="494" customFormat="1" ht="15" customHeight="1">
      <c r="A560" s="490" t="s">
        <v>449</v>
      </c>
      <c r="B560" s="498" t="s">
        <v>1195</v>
      </c>
      <c r="C560" s="499" t="str">
        <f t="shared" si="26"/>
        <v>11-12</v>
      </c>
      <c r="D560" s="500">
        <v>0</v>
      </c>
      <c r="F560" s="492">
        <f t="shared" si="24"/>
        <v>0</v>
      </c>
      <c r="G560" s="492">
        <f t="shared" si="25"/>
        <v>0</v>
      </c>
      <c r="H560" s="492">
        <f>IF($S$2="Y",F560*0.05,0)</f>
        <v>0</v>
      </c>
    </row>
    <row r="561" spans="1:8" s="494" customFormat="1" ht="15" customHeight="1">
      <c r="A561" s="490" t="s">
        <v>449</v>
      </c>
      <c r="B561" s="498" t="s">
        <v>1195</v>
      </c>
      <c r="C561" s="504" t="str">
        <f t="shared" si="26"/>
        <v>14-01</v>
      </c>
      <c r="D561" s="500">
        <v>0</v>
      </c>
      <c r="F561" s="492">
        <f t="shared" si="24"/>
        <v>0</v>
      </c>
      <c r="G561" s="492">
        <f t="shared" si="25"/>
        <v>0</v>
      </c>
      <c r="H561" s="492">
        <f>IF($S$3="Y",F561*0.05,0)</f>
        <v>0</v>
      </c>
    </row>
    <row r="562" spans="1:8" s="494" customFormat="1" ht="15" customHeight="1">
      <c r="A562" s="490" t="s">
        <v>449</v>
      </c>
      <c r="B562" s="498" t="s">
        <v>1195</v>
      </c>
      <c r="C562" s="505" t="str">
        <f t="shared" si="26"/>
        <v>15-12</v>
      </c>
      <c r="D562" s="500">
        <v>0</v>
      </c>
      <c r="F562" s="492">
        <f t="shared" si="24"/>
        <v>0</v>
      </c>
      <c r="G562" s="492">
        <f t="shared" si="25"/>
        <v>0</v>
      </c>
      <c r="H562" s="492">
        <f>IF($S$4="Y",F562*0.05,0)</f>
        <v>0</v>
      </c>
    </row>
    <row r="563" spans="1:8" s="494" customFormat="1" ht="15" customHeight="1">
      <c r="A563" s="490" t="s">
        <v>449</v>
      </c>
      <c r="B563" s="498" t="s">
        <v>1195</v>
      </c>
      <c r="C563" s="506" t="str">
        <f t="shared" si="26"/>
        <v>16-16</v>
      </c>
      <c r="D563" s="500">
        <v>0</v>
      </c>
      <c r="F563" s="492">
        <f t="shared" si="24"/>
        <v>0</v>
      </c>
      <c r="G563" s="492">
        <f t="shared" si="25"/>
        <v>0</v>
      </c>
      <c r="H563" s="492">
        <f>IF($S$5="Y",F563*0.05,0)</f>
        <v>0</v>
      </c>
    </row>
    <row r="564" spans="1:8" s="494" customFormat="1" ht="15" customHeight="1">
      <c r="A564" s="490" t="s">
        <v>449</v>
      </c>
      <c r="B564" s="498" t="s">
        <v>1195</v>
      </c>
      <c r="C564" s="507" t="str">
        <f t="shared" si="26"/>
        <v>13-01</v>
      </c>
      <c r="D564" s="500">
        <v>0</v>
      </c>
      <c r="F564" s="492">
        <f t="shared" si="24"/>
        <v>0</v>
      </c>
      <c r="G564" s="492">
        <f t="shared" si="25"/>
        <v>0</v>
      </c>
      <c r="H564" s="492">
        <f>IF($S$6="Y",F564*0.05,0)</f>
        <v>0</v>
      </c>
    </row>
    <row r="565" spans="1:8" s="494" customFormat="1" ht="15" customHeight="1">
      <c r="A565" s="490" t="s">
        <v>449</v>
      </c>
      <c r="B565" s="498" t="s">
        <v>1195</v>
      </c>
      <c r="C565" s="508" t="str">
        <f t="shared" si="26"/>
        <v>07-13</v>
      </c>
      <c r="D565" s="500">
        <v>0</v>
      </c>
      <c r="F565" s="492">
        <f t="shared" si="24"/>
        <v>0</v>
      </c>
      <c r="G565" s="492">
        <f t="shared" si="25"/>
        <v>0</v>
      </c>
      <c r="H565" s="492">
        <f>IF($S$7="Y",F565*0.05,0)</f>
        <v>0</v>
      </c>
    </row>
    <row r="566" spans="1:8" s="494" customFormat="1" ht="15" customHeight="1">
      <c r="A566" s="490" t="s">
        <v>449</v>
      </c>
      <c r="B566" s="498" t="s">
        <v>1195</v>
      </c>
      <c r="C566" s="509" t="str">
        <f t="shared" si="26"/>
        <v>11-26</v>
      </c>
      <c r="D566" s="500">
        <v>0</v>
      </c>
      <c r="F566" s="492">
        <f t="shared" si="24"/>
        <v>0</v>
      </c>
      <c r="G566" s="492">
        <f t="shared" si="25"/>
        <v>0</v>
      </c>
      <c r="H566" s="492">
        <f>IF($S$8="Y",F566*0.05,0)</f>
        <v>0</v>
      </c>
    </row>
    <row r="567" spans="1:8" s="494" customFormat="1" ht="15" customHeight="1">
      <c r="A567" s="490" t="s">
        <v>449</v>
      </c>
      <c r="B567" s="498" t="s">
        <v>1195</v>
      </c>
      <c r="C567" s="512" t="str">
        <f t="shared" si="26"/>
        <v>18-01</v>
      </c>
      <c r="D567" s="500">
        <v>0</v>
      </c>
      <c r="F567" s="492">
        <f t="shared" si="24"/>
        <v>0</v>
      </c>
      <c r="G567" s="492">
        <f t="shared" si="25"/>
        <v>0</v>
      </c>
      <c r="H567" s="492">
        <f>IF($S$9="Y",F567*0.05,0)</f>
        <v>0</v>
      </c>
    </row>
    <row r="568" spans="1:8" s="494" customFormat="1" ht="15" customHeight="1">
      <c r="A568" s="490" t="s">
        <v>449</v>
      </c>
      <c r="B568" s="498" t="s">
        <v>1195</v>
      </c>
      <c r="C568" s="513" t="str">
        <f t="shared" si="26"/>
        <v>Color Code</v>
      </c>
      <c r="D568" s="500">
        <v>0</v>
      </c>
      <c r="F568" s="492">
        <f t="shared" si="24"/>
        <v>0</v>
      </c>
      <c r="G568" s="492">
        <f t="shared" si="25"/>
        <v>0</v>
      </c>
      <c r="H568" s="492">
        <f>IF($S$10="Y",F568*0.05,0)</f>
        <v>0</v>
      </c>
    </row>
    <row r="569" spans="1:8" s="494" customFormat="1" ht="15" customHeight="1">
      <c r="A569" s="490" t="s">
        <v>451</v>
      </c>
      <c r="B569" s="498" t="s">
        <v>1196</v>
      </c>
      <c r="C569" s="499" t="str">
        <f t="shared" si="26"/>
        <v>11-12</v>
      </c>
      <c r="D569" s="500">
        <v>0</v>
      </c>
      <c r="F569" s="492">
        <f t="shared" si="24"/>
        <v>0</v>
      </c>
      <c r="G569" s="492">
        <f t="shared" si="25"/>
        <v>0</v>
      </c>
      <c r="H569" s="492">
        <f>IF($S$2="Y",F569*0.05,0)</f>
        <v>0</v>
      </c>
    </row>
    <row r="570" spans="1:8" s="494" customFormat="1" ht="15" customHeight="1">
      <c r="A570" s="490" t="s">
        <v>451</v>
      </c>
      <c r="B570" s="498" t="s">
        <v>1196</v>
      </c>
      <c r="C570" s="504" t="str">
        <f t="shared" si="26"/>
        <v>14-01</v>
      </c>
      <c r="D570" s="500">
        <v>0</v>
      </c>
      <c r="F570" s="492">
        <f t="shared" si="24"/>
        <v>0</v>
      </c>
      <c r="G570" s="492">
        <f t="shared" si="25"/>
        <v>0</v>
      </c>
      <c r="H570" s="492">
        <f>IF($S$3="Y",F570*0.05,0)</f>
        <v>0</v>
      </c>
    </row>
    <row r="571" spans="1:8" s="494" customFormat="1" ht="15" customHeight="1">
      <c r="A571" s="490" t="s">
        <v>451</v>
      </c>
      <c r="B571" s="498" t="s">
        <v>1196</v>
      </c>
      <c r="C571" s="505" t="str">
        <f t="shared" si="26"/>
        <v>15-12</v>
      </c>
      <c r="D571" s="500">
        <v>0</v>
      </c>
      <c r="F571" s="492">
        <f t="shared" si="24"/>
        <v>0</v>
      </c>
      <c r="G571" s="492">
        <f t="shared" si="25"/>
        <v>0</v>
      </c>
      <c r="H571" s="492">
        <f>IF($S$4="Y",F571*0.05,0)</f>
        <v>0</v>
      </c>
    </row>
    <row r="572" spans="1:8" s="494" customFormat="1" ht="15" customHeight="1">
      <c r="A572" s="490" t="s">
        <v>451</v>
      </c>
      <c r="B572" s="498" t="s">
        <v>1196</v>
      </c>
      <c r="C572" s="506" t="str">
        <f t="shared" si="26"/>
        <v>16-16</v>
      </c>
      <c r="D572" s="500">
        <v>0</v>
      </c>
      <c r="F572" s="492">
        <f t="shared" si="24"/>
        <v>0</v>
      </c>
      <c r="G572" s="492">
        <f t="shared" si="25"/>
        <v>0</v>
      </c>
      <c r="H572" s="492">
        <f>IF($S$5="Y",F572*0.05,0)</f>
        <v>0</v>
      </c>
    </row>
    <row r="573" spans="1:8" s="494" customFormat="1" ht="15" customHeight="1">
      <c r="A573" s="490" t="s">
        <v>451</v>
      </c>
      <c r="B573" s="498" t="s">
        <v>1196</v>
      </c>
      <c r="C573" s="507" t="str">
        <f t="shared" si="26"/>
        <v>13-01</v>
      </c>
      <c r="D573" s="500">
        <v>0</v>
      </c>
      <c r="F573" s="492">
        <f t="shared" si="24"/>
        <v>0</v>
      </c>
      <c r="G573" s="492">
        <f t="shared" si="25"/>
        <v>0</v>
      </c>
      <c r="H573" s="492">
        <f>IF($S$6="Y",F573*0.05,0)</f>
        <v>0</v>
      </c>
    </row>
    <row r="574" spans="1:8" s="494" customFormat="1" ht="15" customHeight="1">
      <c r="A574" s="490" t="s">
        <v>451</v>
      </c>
      <c r="B574" s="498" t="s">
        <v>1196</v>
      </c>
      <c r="C574" s="508" t="str">
        <f t="shared" si="26"/>
        <v>07-13</v>
      </c>
      <c r="D574" s="500">
        <v>0</v>
      </c>
      <c r="F574" s="492">
        <f t="shared" si="24"/>
        <v>0</v>
      </c>
      <c r="G574" s="492">
        <f t="shared" si="25"/>
        <v>0</v>
      </c>
      <c r="H574" s="492">
        <f>IF($S$7="Y",F574*0.05,0)</f>
        <v>0</v>
      </c>
    </row>
    <row r="575" spans="1:8" s="494" customFormat="1" ht="15" customHeight="1">
      <c r="A575" s="490" t="s">
        <v>451</v>
      </c>
      <c r="B575" s="498" t="s">
        <v>1196</v>
      </c>
      <c r="C575" s="509" t="str">
        <f t="shared" si="26"/>
        <v>11-26</v>
      </c>
      <c r="D575" s="500">
        <v>0</v>
      </c>
      <c r="F575" s="492">
        <f t="shared" si="24"/>
        <v>0</v>
      </c>
      <c r="G575" s="492">
        <f t="shared" si="25"/>
        <v>0</v>
      </c>
      <c r="H575" s="492">
        <f>IF($S$8="Y",F575*0.05,0)</f>
        <v>0</v>
      </c>
    </row>
    <row r="576" spans="1:8" s="494" customFormat="1" ht="15" customHeight="1">
      <c r="A576" s="490" t="s">
        <v>451</v>
      </c>
      <c r="B576" s="498" t="s">
        <v>1196</v>
      </c>
      <c r="C576" s="512" t="str">
        <f t="shared" si="26"/>
        <v>18-01</v>
      </c>
      <c r="D576" s="500">
        <v>0</v>
      </c>
      <c r="F576" s="492">
        <f t="shared" si="24"/>
        <v>0</v>
      </c>
      <c r="G576" s="492">
        <f t="shared" si="25"/>
        <v>0</v>
      </c>
      <c r="H576" s="492">
        <f>IF($S$9="Y",F576*0.05,0)</f>
        <v>0</v>
      </c>
    </row>
    <row r="577" spans="1:8" s="494" customFormat="1" ht="15" customHeight="1">
      <c r="A577" s="490" t="s">
        <v>451</v>
      </c>
      <c r="B577" s="498" t="s">
        <v>1196</v>
      </c>
      <c r="C577" s="513" t="str">
        <f t="shared" si="26"/>
        <v>Color Code</v>
      </c>
      <c r="D577" s="500">
        <v>0</v>
      </c>
      <c r="F577" s="492">
        <f t="shared" si="24"/>
        <v>0</v>
      </c>
      <c r="G577" s="492">
        <f t="shared" si="25"/>
        <v>0</v>
      </c>
      <c r="H577" s="492">
        <f>IF($S$10="Y",F577*0.05,0)</f>
        <v>0</v>
      </c>
    </row>
    <row r="578" spans="1:8" s="494" customFormat="1" ht="15" customHeight="1">
      <c r="A578" s="490" t="s">
        <v>501</v>
      </c>
      <c r="B578" s="498" t="s">
        <v>1197</v>
      </c>
      <c r="C578" s="499" t="str">
        <f t="shared" si="26"/>
        <v>11-12</v>
      </c>
      <c r="D578" s="500">
        <v>0</v>
      </c>
      <c r="F578" s="492">
        <f t="shared" ref="F578:F641" si="27">D578*E578</f>
        <v>0</v>
      </c>
      <c r="G578" s="492">
        <f t="shared" ref="G578:G641" si="28">IF($S$11="Y",F578*0.05,0)</f>
        <v>0</v>
      </c>
      <c r="H578" s="492">
        <f>IF($S$2="Y",F578*0.05,0)</f>
        <v>0</v>
      </c>
    </row>
    <row r="579" spans="1:8" s="494" customFormat="1" ht="15" customHeight="1">
      <c r="A579" s="490" t="s">
        <v>501</v>
      </c>
      <c r="B579" s="498" t="s">
        <v>1197</v>
      </c>
      <c r="C579" s="504" t="str">
        <f t="shared" si="26"/>
        <v>14-01</v>
      </c>
      <c r="D579" s="500">
        <v>0</v>
      </c>
      <c r="F579" s="492">
        <f t="shared" si="27"/>
        <v>0</v>
      </c>
      <c r="G579" s="492">
        <f t="shared" si="28"/>
        <v>0</v>
      </c>
      <c r="H579" s="492">
        <f>IF($S$3="Y",F579*0.05,0)</f>
        <v>0</v>
      </c>
    </row>
    <row r="580" spans="1:8" s="494" customFormat="1" ht="15" customHeight="1">
      <c r="A580" s="490" t="s">
        <v>501</v>
      </c>
      <c r="B580" s="498" t="s">
        <v>1197</v>
      </c>
      <c r="C580" s="505" t="str">
        <f t="shared" si="26"/>
        <v>15-12</v>
      </c>
      <c r="D580" s="500">
        <v>0</v>
      </c>
      <c r="F580" s="492">
        <f t="shared" si="27"/>
        <v>0</v>
      </c>
      <c r="G580" s="492">
        <f t="shared" si="28"/>
        <v>0</v>
      </c>
      <c r="H580" s="492">
        <f>IF($S$4="Y",F580*0.05,0)</f>
        <v>0</v>
      </c>
    </row>
    <row r="581" spans="1:8" s="494" customFormat="1" ht="15" customHeight="1">
      <c r="A581" s="490" t="s">
        <v>501</v>
      </c>
      <c r="B581" s="498" t="s">
        <v>1197</v>
      </c>
      <c r="C581" s="506" t="str">
        <f t="shared" si="26"/>
        <v>16-16</v>
      </c>
      <c r="D581" s="500">
        <v>0</v>
      </c>
      <c r="F581" s="492">
        <f t="shared" si="27"/>
        <v>0</v>
      </c>
      <c r="G581" s="492">
        <f t="shared" si="28"/>
        <v>0</v>
      </c>
      <c r="H581" s="492">
        <f>IF($S$5="Y",F581*0.05,0)</f>
        <v>0</v>
      </c>
    </row>
    <row r="582" spans="1:8" s="494" customFormat="1" ht="15" customHeight="1">
      <c r="A582" s="490" t="s">
        <v>501</v>
      </c>
      <c r="B582" s="498" t="s">
        <v>1197</v>
      </c>
      <c r="C582" s="507" t="str">
        <f t="shared" si="26"/>
        <v>13-01</v>
      </c>
      <c r="D582" s="500">
        <v>0</v>
      </c>
      <c r="F582" s="492">
        <f t="shared" si="27"/>
        <v>0</v>
      </c>
      <c r="G582" s="492">
        <f t="shared" si="28"/>
        <v>0</v>
      </c>
      <c r="H582" s="492">
        <f>IF($S$6="Y",F582*0.05,0)</f>
        <v>0</v>
      </c>
    </row>
    <row r="583" spans="1:8" s="494" customFormat="1" ht="15" customHeight="1">
      <c r="A583" s="490" t="s">
        <v>501</v>
      </c>
      <c r="B583" s="498" t="s">
        <v>1197</v>
      </c>
      <c r="C583" s="508" t="str">
        <f t="shared" si="26"/>
        <v>07-13</v>
      </c>
      <c r="D583" s="500">
        <v>0</v>
      </c>
      <c r="F583" s="492">
        <f t="shared" si="27"/>
        <v>0</v>
      </c>
      <c r="G583" s="492">
        <f t="shared" si="28"/>
        <v>0</v>
      </c>
      <c r="H583" s="492">
        <f>IF($S$7="Y",F583*0.05,0)</f>
        <v>0</v>
      </c>
    </row>
    <row r="584" spans="1:8" s="494" customFormat="1" ht="15" customHeight="1">
      <c r="A584" s="490" t="s">
        <v>501</v>
      </c>
      <c r="B584" s="498" t="s">
        <v>1197</v>
      </c>
      <c r="C584" s="509" t="str">
        <f t="shared" si="26"/>
        <v>11-26</v>
      </c>
      <c r="D584" s="500">
        <v>0</v>
      </c>
      <c r="F584" s="492">
        <f t="shared" si="27"/>
        <v>0</v>
      </c>
      <c r="G584" s="492">
        <f t="shared" si="28"/>
        <v>0</v>
      </c>
      <c r="H584" s="492">
        <f>IF($S$8="Y",F584*0.05,0)</f>
        <v>0</v>
      </c>
    </row>
    <row r="585" spans="1:8" s="494" customFormat="1" ht="15" customHeight="1">
      <c r="A585" s="490" t="s">
        <v>501</v>
      </c>
      <c r="B585" s="498" t="s">
        <v>1197</v>
      </c>
      <c r="C585" s="512" t="str">
        <f t="shared" si="26"/>
        <v>18-01</v>
      </c>
      <c r="D585" s="500">
        <v>0</v>
      </c>
      <c r="F585" s="492">
        <f t="shared" si="27"/>
        <v>0</v>
      </c>
      <c r="G585" s="492">
        <f t="shared" si="28"/>
        <v>0</v>
      </c>
      <c r="H585" s="492">
        <f>IF($S$9="Y",F585*0.05,0)</f>
        <v>0</v>
      </c>
    </row>
    <row r="586" spans="1:8" s="494" customFormat="1" ht="15" customHeight="1">
      <c r="A586" s="490" t="s">
        <v>501</v>
      </c>
      <c r="B586" s="498" t="s">
        <v>1197</v>
      </c>
      <c r="C586" s="513" t="str">
        <f t="shared" si="26"/>
        <v>Color Code</v>
      </c>
      <c r="D586" s="500">
        <v>0</v>
      </c>
      <c r="F586" s="492">
        <f t="shared" si="27"/>
        <v>0</v>
      </c>
      <c r="G586" s="492">
        <f t="shared" si="28"/>
        <v>0</v>
      </c>
      <c r="H586" s="492">
        <f>IF($S$10="Y",F586*0.05,0)</f>
        <v>0</v>
      </c>
    </row>
    <row r="587" spans="1:8" s="494" customFormat="1" ht="15" customHeight="1">
      <c r="A587" s="490" t="s">
        <v>829</v>
      </c>
      <c r="B587" s="498" t="s">
        <v>1198</v>
      </c>
      <c r="C587" s="499" t="str">
        <f t="shared" ref="C587:C650" si="29">C578</f>
        <v>11-12</v>
      </c>
      <c r="D587" s="500">
        <v>0</v>
      </c>
      <c r="F587" s="492">
        <f t="shared" si="27"/>
        <v>0</v>
      </c>
      <c r="G587" s="492">
        <f t="shared" si="28"/>
        <v>0</v>
      </c>
      <c r="H587" s="492">
        <f>IF($S$2="Y",F587*0.05,0)</f>
        <v>0</v>
      </c>
    </row>
    <row r="588" spans="1:8" s="494" customFormat="1" ht="15" customHeight="1">
      <c r="A588" s="490" t="s">
        <v>829</v>
      </c>
      <c r="B588" s="498" t="s">
        <v>1198</v>
      </c>
      <c r="C588" s="504" t="str">
        <f t="shared" si="29"/>
        <v>14-01</v>
      </c>
      <c r="D588" s="500">
        <v>0</v>
      </c>
      <c r="F588" s="492">
        <f t="shared" si="27"/>
        <v>0</v>
      </c>
      <c r="G588" s="492">
        <f t="shared" si="28"/>
        <v>0</v>
      </c>
      <c r="H588" s="492">
        <f>IF($S$3="Y",F588*0.05,0)</f>
        <v>0</v>
      </c>
    </row>
    <row r="589" spans="1:8" s="494" customFormat="1" ht="15" customHeight="1">
      <c r="A589" s="490" t="s">
        <v>829</v>
      </c>
      <c r="B589" s="498" t="s">
        <v>1198</v>
      </c>
      <c r="C589" s="505" t="str">
        <f t="shared" si="29"/>
        <v>15-12</v>
      </c>
      <c r="D589" s="500">
        <v>0</v>
      </c>
      <c r="F589" s="492">
        <f t="shared" si="27"/>
        <v>0</v>
      </c>
      <c r="G589" s="492">
        <f t="shared" si="28"/>
        <v>0</v>
      </c>
      <c r="H589" s="492">
        <f>IF($S$4="Y",F589*0.05,0)</f>
        <v>0</v>
      </c>
    </row>
    <row r="590" spans="1:8" s="494" customFormat="1" ht="15" customHeight="1">
      <c r="A590" s="490" t="s">
        <v>829</v>
      </c>
      <c r="B590" s="498" t="s">
        <v>1198</v>
      </c>
      <c r="C590" s="506" t="str">
        <f t="shared" si="29"/>
        <v>16-16</v>
      </c>
      <c r="D590" s="500">
        <v>0</v>
      </c>
      <c r="F590" s="492">
        <f t="shared" si="27"/>
        <v>0</v>
      </c>
      <c r="G590" s="492">
        <f t="shared" si="28"/>
        <v>0</v>
      </c>
      <c r="H590" s="492">
        <f>IF($S$5="Y",F590*0.05,0)</f>
        <v>0</v>
      </c>
    </row>
    <row r="591" spans="1:8" s="494" customFormat="1" ht="15" customHeight="1">
      <c r="A591" s="490" t="s">
        <v>829</v>
      </c>
      <c r="B591" s="498" t="s">
        <v>1198</v>
      </c>
      <c r="C591" s="507" t="str">
        <f t="shared" si="29"/>
        <v>13-01</v>
      </c>
      <c r="D591" s="500">
        <v>0</v>
      </c>
      <c r="F591" s="492">
        <f t="shared" si="27"/>
        <v>0</v>
      </c>
      <c r="G591" s="492">
        <f t="shared" si="28"/>
        <v>0</v>
      </c>
      <c r="H591" s="492">
        <f>IF($S$6="Y",F591*0.05,0)</f>
        <v>0</v>
      </c>
    </row>
    <row r="592" spans="1:8" s="494" customFormat="1" ht="15" customHeight="1">
      <c r="A592" s="490" t="s">
        <v>829</v>
      </c>
      <c r="B592" s="498" t="s">
        <v>1198</v>
      </c>
      <c r="C592" s="508" t="str">
        <f t="shared" si="29"/>
        <v>07-13</v>
      </c>
      <c r="D592" s="500">
        <v>0</v>
      </c>
      <c r="F592" s="492">
        <f t="shared" si="27"/>
        <v>0</v>
      </c>
      <c r="G592" s="492">
        <f t="shared" si="28"/>
        <v>0</v>
      </c>
      <c r="H592" s="492">
        <f>IF($S$7="Y",F592*0.05,0)</f>
        <v>0</v>
      </c>
    </row>
    <row r="593" spans="1:8" s="494" customFormat="1" ht="15" customHeight="1">
      <c r="A593" s="490" t="s">
        <v>829</v>
      </c>
      <c r="B593" s="498" t="s">
        <v>1198</v>
      </c>
      <c r="C593" s="509" t="str">
        <f t="shared" si="29"/>
        <v>11-26</v>
      </c>
      <c r="D593" s="500">
        <v>0</v>
      </c>
      <c r="F593" s="492">
        <f t="shared" si="27"/>
        <v>0</v>
      </c>
      <c r="G593" s="492">
        <f t="shared" si="28"/>
        <v>0</v>
      </c>
      <c r="H593" s="492">
        <f>IF($S$8="Y",F593*0.05,0)</f>
        <v>0</v>
      </c>
    </row>
    <row r="594" spans="1:8" s="494" customFormat="1" ht="15" customHeight="1">
      <c r="A594" s="490" t="s">
        <v>829</v>
      </c>
      <c r="B594" s="498" t="s">
        <v>1198</v>
      </c>
      <c r="C594" s="512" t="str">
        <f t="shared" si="29"/>
        <v>18-01</v>
      </c>
      <c r="D594" s="500">
        <v>0</v>
      </c>
      <c r="F594" s="492">
        <f t="shared" si="27"/>
        <v>0</v>
      </c>
      <c r="G594" s="492">
        <f t="shared" si="28"/>
        <v>0</v>
      </c>
      <c r="H594" s="492">
        <f>IF($S$9="Y",F594*0.05,0)</f>
        <v>0</v>
      </c>
    </row>
    <row r="595" spans="1:8" s="494" customFormat="1" ht="15" customHeight="1">
      <c r="A595" s="490" t="s">
        <v>829</v>
      </c>
      <c r="B595" s="498" t="s">
        <v>1198</v>
      </c>
      <c r="C595" s="513" t="str">
        <f t="shared" si="29"/>
        <v>Color Code</v>
      </c>
      <c r="D595" s="500">
        <v>0</v>
      </c>
      <c r="F595" s="492">
        <f t="shared" si="27"/>
        <v>0</v>
      </c>
      <c r="G595" s="492">
        <f t="shared" si="28"/>
        <v>0</v>
      </c>
      <c r="H595" s="492">
        <f>IF($S$10="Y",F595*0.05,0)</f>
        <v>0</v>
      </c>
    </row>
    <row r="596" spans="1:8" s="494" customFormat="1" ht="15" customHeight="1">
      <c r="A596" s="490" t="s">
        <v>831</v>
      </c>
      <c r="B596" s="498" t="s">
        <v>1199</v>
      </c>
      <c r="C596" s="499" t="str">
        <f t="shared" si="29"/>
        <v>11-12</v>
      </c>
      <c r="D596" s="500">
        <v>0</v>
      </c>
      <c r="F596" s="492">
        <f t="shared" si="27"/>
        <v>0</v>
      </c>
      <c r="G596" s="492">
        <f t="shared" si="28"/>
        <v>0</v>
      </c>
      <c r="H596" s="492">
        <f>IF($S$2="Y",F596*0.05,0)</f>
        <v>0</v>
      </c>
    </row>
    <row r="597" spans="1:8" s="494" customFormat="1" ht="15" customHeight="1">
      <c r="A597" s="490" t="s">
        <v>831</v>
      </c>
      <c r="B597" s="498" t="s">
        <v>1199</v>
      </c>
      <c r="C597" s="504" t="str">
        <f t="shared" si="29"/>
        <v>14-01</v>
      </c>
      <c r="D597" s="500">
        <v>0</v>
      </c>
      <c r="F597" s="492">
        <f t="shared" si="27"/>
        <v>0</v>
      </c>
      <c r="G597" s="492">
        <f t="shared" si="28"/>
        <v>0</v>
      </c>
      <c r="H597" s="492">
        <f>IF($S$3="Y",F597*0.05,0)</f>
        <v>0</v>
      </c>
    </row>
    <row r="598" spans="1:8" s="494" customFormat="1" ht="15" customHeight="1">
      <c r="A598" s="490" t="s">
        <v>831</v>
      </c>
      <c r="B598" s="498" t="s">
        <v>1199</v>
      </c>
      <c r="C598" s="505" t="str">
        <f t="shared" si="29"/>
        <v>15-12</v>
      </c>
      <c r="D598" s="500">
        <v>0</v>
      </c>
      <c r="F598" s="492">
        <f t="shared" si="27"/>
        <v>0</v>
      </c>
      <c r="G598" s="492">
        <f t="shared" si="28"/>
        <v>0</v>
      </c>
      <c r="H598" s="492">
        <f>IF($S$4="Y",F598*0.05,0)</f>
        <v>0</v>
      </c>
    </row>
    <row r="599" spans="1:8" s="494" customFormat="1" ht="15" customHeight="1">
      <c r="A599" s="490" t="s">
        <v>831</v>
      </c>
      <c r="B599" s="498" t="s">
        <v>1199</v>
      </c>
      <c r="C599" s="506" t="str">
        <f t="shared" si="29"/>
        <v>16-16</v>
      </c>
      <c r="D599" s="500">
        <v>0</v>
      </c>
      <c r="F599" s="492">
        <f t="shared" si="27"/>
        <v>0</v>
      </c>
      <c r="G599" s="492">
        <f t="shared" si="28"/>
        <v>0</v>
      </c>
      <c r="H599" s="492">
        <f>IF($S$5="Y",F599*0.05,0)</f>
        <v>0</v>
      </c>
    </row>
    <row r="600" spans="1:8" s="494" customFormat="1" ht="15" customHeight="1">
      <c r="A600" s="490" t="s">
        <v>831</v>
      </c>
      <c r="B600" s="498" t="s">
        <v>1199</v>
      </c>
      <c r="C600" s="507" t="str">
        <f t="shared" si="29"/>
        <v>13-01</v>
      </c>
      <c r="D600" s="500">
        <v>0</v>
      </c>
      <c r="F600" s="492">
        <f t="shared" si="27"/>
        <v>0</v>
      </c>
      <c r="G600" s="492">
        <f t="shared" si="28"/>
        <v>0</v>
      </c>
      <c r="H600" s="492">
        <f>IF($S$6="Y",F600*0.05,0)</f>
        <v>0</v>
      </c>
    </row>
    <row r="601" spans="1:8" s="494" customFormat="1" ht="15" customHeight="1">
      <c r="A601" s="490" t="s">
        <v>831</v>
      </c>
      <c r="B601" s="498" t="s">
        <v>1199</v>
      </c>
      <c r="C601" s="508" t="str">
        <f t="shared" si="29"/>
        <v>07-13</v>
      </c>
      <c r="D601" s="500">
        <v>0</v>
      </c>
      <c r="F601" s="492">
        <f t="shared" si="27"/>
        <v>0</v>
      </c>
      <c r="G601" s="492">
        <f t="shared" si="28"/>
        <v>0</v>
      </c>
      <c r="H601" s="492">
        <f>IF($S$7="Y",F601*0.05,0)</f>
        <v>0</v>
      </c>
    </row>
    <row r="602" spans="1:8" s="494" customFormat="1" ht="15" customHeight="1">
      <c r="A602" s="490" t="s">
        <v>831</v>
      </c>
      <c r="B602" s="498" t="s">
        <v>1199</v>
      </c>
      <c r="C602" s="509" t="str">
        <f t="shared" si="29"/>
        <v>11-26</v>
      </c>
      <c r="D602" s="500">
        <v>0</v>
      </c>
      <c r="F602" s="492">
        <f t="shared" si="27"/>
        <v>0</v>
      </c>
      <c r="G602" s="492">
        <f t="shared" si="28"/>
        <v>0</v>
      </c>
      <c r="H602" s="492">
        <f>IF($S$8="Y",F602*0.05,0)</f>
        <v>0</v>
      </c>
    </row>
    <row r="603" spans="1:8" s="494" customFormat="1" ht="15" customHeight="1">
      <c r="A603" s="490" t="s">
        <v>831</v>
      </c>
      <c r="B603" s="498" t="s">
        <v>1199</v>
      </c>
      <c r="C603" s="512" t="str">
        <f t="shared" si="29"/>
        <v>18-01</v>
      </c>
      <c r="D603" s="500">
        <v>0</v>
      </c>
      <c r="F603" s="492">
        <f t="shared" si="27"/>
        <v>0</v>
      </c>
      <c r="G603" s="492">
        <f t="shared" si="28"/>
        <v>0</v>
      </c>
      <c r="H603" s="492">
        <f>IF($S$9="Y",F603*0.05,0)</f>
        <v>0</v>
      </c>
    </row>
    <row r="604" spans="1:8" s="494" customFormat="1" ht="15" customHeight="1">
      <c r="A604" s="490" t="s">
        <v>831</v>
      </c>
      <c r="B604" s="498" t="s">
        <v>1199</v>
      </c>
      <c r="C604" s="513" t="str">
        <f t="shared" si="29"/>
        <v>Color Code</v>
      </c>
      <c r="D604" s="500">
        <v>0</v>
      </c>
      <c r="F604" s="492">
        <f t="shared" si="27"/>
        <v>0</v>
      </c>
      <c r="G604" s="492">
        <f t="shared" si="28"/>
        <v>0</v>
      </c>
      <c r="H604" s="492">
        <f>IF($S$10="Y",F604*0.05,0)</f>
        <v>0</v>
      </c>
    </row>
    <row r="605" spans="1:8" s="494" customFormat="1" ht="15" customHeight="1">
      <c r="A605" s="490" t="s">
        <v>833</v>
      </c>
      <c r="B605" s="498" t="s">
        <v>1200</v>
      </c>
      <c r="C605" s="499" t="str">
        <f t="shared" si="29"/>
        <v>11-12</v>
      </c>
      <c r="D605" s="500">
        <v>0</v>
      </c>
      <c r="F605" s="492">
        <f t="shared" si="27"/>
        <v>0</v>
      </c>
      <c r="G605" s="492">
        <f t="shared" si="28"/>
        <v>0</v>
      </c>
      <c r="H605" s="492">
        <f>IF($S$2="Y",F605*0.05,0)</f>
        <v>0</v>
      </c>
    </row>
    <row r="606" spans="1:8" s="494" customFormat="1" ht="15" customHeight="1">
      <c r="A606" s="490" t="s">
        <v>833</v>
      </c>
      <c r="B606" s="498" t="s">
        <v>1200</v>
      </c>
      <c r="C606" s="504" t="str">
        <f t="shared" si="29"/>
        <v>14-01</v>
      </c>
      <c r="D606" s="500">
        <v>0</v>
      </c>
      <c r="F606" s="492">
        <f t="shared" si="27"/>
        <v>0</v>
      </c>
      <c r="G606" s="492">
        <f t="shared" si="28"/>
        <v>0</v>
      </c>
      <c r="H606" s="492">
        <f>IF($S$3="Y",F606*0.05,0)</f>
        <v>0</v>
      </c>
    </row>
    <row r="607" spans="1:8" s="494" customFormat="1" ht="15" customHeight="1">
      <c r="A607" s="490" t="s">
        <v>833</v>
      </c>
      <c r="B607" s="498" t="s">
        <v>1200</v>
      </c>
      <c r="C607" s="505" t="str">
        <f t="shared" si="29"/>
        <v>15-12</v>
      </c>
      <c r="D607" s="500">
        <v>0</v>
      </c>
      <c r="F607" s="492">
        <f t="shared" si="27"/>
        <v>0</v>
      </c>
      <c r="G607" s="492">
        <f t="shared" si="28"/>
        <v>0</v>
      </c>
      <c r="H607" s="492">
        <f>IF($S$4="Y",F607*0.05,0)</f>
        <v>0</v>
      </c>
    </row>
    <row r="608" spans="1:8" s="494" customFormat="1" ht="15" customHeight="1">
      <c r="A608" s="490" t="s">
        <v>833</v>
      </c>
      <c r="B608" s="498" t="s">
        <v>1200</v>
      </c>
      <c r="C608" s="506" t="str">
        <f t="shared" si="29"/>
        <v>16-16</v>
      </c>
      <c r="D608" s="500">
        <v>0</v>
      </c>
      <c r="F608" s="492">
        <f t="shared" si="27"/>
        <v>0</v>
      </c>
      <c r="G608" s="492">
        <f t="shared" si="28"/>
        <v>0</v>
      </c>
      <c r="H608" s="492">
        <f>IF($S$5="Y",F608*0.05,0)</f>
        <v>0</v>
      </c>
    </row>
    <row r="609" spans="1:8" s="494" customFormat="1" ht="15" customHeight="1">
      <c r="A609" s="490" t="s">
        <v>833</v>
      </c>
      <c r="B609" s="498" t="s">
        <v>1200</v>
      </c>
      <c r="C609" s="507" t="str">
        <f t="shared" si="29"/>
        <v>13-01</v>
      </c>
      <c r="D609" s="500">
        <v>0</v>
      </c>
      <c r="F609" s="492">
        <f t="shared" si="27"/>
        <v>0</v>
      </c>
      <c r="G609" s="492">
        <f t="shared" si="28"/>
        <v>0</v>
      </c>
      <c r="H609" s="492">
        <f>IF($S$6="Y",F609*0.05,0)</f>
        <v>0</v>
      </c>
    </row>
    <row r="610" spans="1:8" s="494" customFormat="1" ht="15" customHeight="1">
      <c r="A610" s="490" t="s">
        <v>833</v>
      </c>
      <c r="B610" s="498" t="s">
        <v>1200</v>
      </c>
      <c r="C610" s="508" t="str">
        <f t="shared" si="29"/>
        <v>07-13</v>
      </c>
      <c r="D610" s="500">
        <v>0</v>
      </c>
      <c r="F610" s="492">
        <f t="shared" si="27"/>
        <v>0</v>
      </c>
      <c r="G610" s="492">
        <f t="shared" si="28"/>
        <v>0</v>
      </c>
      <c r="H610" s="492">
        <f>IF($S$7="Y",F610*0.05,0)</f>
        <v>0</v>
      </c>
    </row>
    <row r="611" spans="1:8" s="494" customFormat="1" ht="15" customHeight="1">
      <c r="A611" s="490" t="s">
        <v>833</v>
      </c>
      <c r="B611" s="498" t="s">
        <v>1200</v>
      </c>
      <c r="C611" s="509" t="str">
        <f t="shared" si="29"/>
        <v>11-26</v>
      </c>
      <c r="D611" s="500">
        <v>0</v>
      </c>
      <c r="F611" s="492">
        <f t="shared" si="27"/>
        <v>0</v>
      </c>
      <c r="G611" s="492">
        <f t="shared" si="28"/>
        <v>0</v>
      </c>
      <c r="H611" s="492">
        <f>IF($S$8="Y",F611*0.05,0)</f>
        <v>0</v>
      </c>
    </row>
    <row r="612" spans="1:8" s="494" customFormat="1" ht="15" customHeight="1">
      <c r="A612" s="490" t="s">
        <v>833</v>
      </c>
      <c r="B612" s="498" t="s">
        <v>1200</v>
      </c>
      <c r="C612" s="512" t="str">
        <f t="shared" si="29"/>
        <v>18-01</v>
      </c>
      <c r="D612" s="500">
        <v>0</v>
      </c>
      <c r="F612" s="492">
        <f t="shared" si="27"/>
        <v>0</v>
      </c>
      <c r="G612" s="492">
        <f t="shared" si="28"/>
        <v>0</v>
      </c>
      <c r="H612" s="492">
        <f>IF($S$9="Y",F612*0.05,0)</f>
        <v>0</v>
      </c>
    </row>
    <row r="613" spans="1:8" s="494" customFormat="1" ht="15" customHeight="1">
      <c r="A613" s="490" t="s">
        <v>833</v>
      </c>
      <c r="B613" s="498" t="s">
        <v>1200</v>
      </c>
      <c r="C613" s="513" t="str">
        <f t="shared" si="29"/>
        <v>Color Code</v>
      </c>
      <c r="D613" s="500">
        <v>0</v>
      </c>
      <c r="F613" s="492">
        <f t="shared" si="27"/>
        <v>0</v>
      </c>
      <c r="G613" s="492">
        <f t="shared" si="28"/>
        <v>0</v>
      </c>
      <c r="H613" s="492">
        <f>IF($S$10="Y",F613*0.05,0)</f>
        <v>0</v>
      </c>
    </row>
    <row r="614" spans="1:8" s="494" customFormat="1" ht="15" customHeight="1">
      <c r="A614" s="490" t="s">
        <v>809</v>
      </c>
      <c r="B614" s="498" t="s">
        <v>1201</v>
      </c>
      <c r="C614" s="499" t="str">
        <f t="shared" si="29"/>
        <v>11-12</v>
      </c>
      <c r="D614" s="500">
        <v>0</v>
      </c>
      <c r="F614" s="492">
        <f t="shared" si="27"/>
        <v>0</v>
      </c>
      <c r="G614" s="492">
        <f t="shared" si="28"/>
        <v>0</v>
      </c>
      <c r="H614" s="492">
        <f>IF($S$2="Y",F614*0.05,0)</f>
        <v>0</v>
      </c>
    </row>
    <row r="615" spans="1:8" s="494" customFormat="1" ht="15" customHeight="1">
      <c r="A615" s="490" t="s">
        <v>809</v>
      </c>
      <c r="B615" s="498" t="s">
        <v>1201</v>
      </c>
      <c r="C615" s="504" t="str">
        <f t="shared" si="29"/>
        <v>14-01</v>
      </c>
      <c r="D615" s="500">
        <v>0</v>
      </c>
      <c r="F615" s="492">
        <f t="shared" si="27"/>
        <v>0</v>
      </c>
      <c r="G615" s="492">
        <f t="shared" si="28"/>
        <v>0</v>
      </c>
      <c r="H615" s="492">
        <f>IF($S$3="Y",F615*0.05,0)</f>
        <v>0</v>
      </c>
    </row>
    <row r="616" spans="1:8" s="494" customFormat="1" ht="15" customHeight="1">
      <c r="A616" s="490" t="s">
        <v>809</v>
      </c>
      <c r="B616" s="498" t="s">
        <v>1201</v>
      </c>
      <c r="C616" s="505" t="str">
        <f t="shared" si="29"/>
        <v>15-12</v>
      </c>
      <c r="D616" s="500">
        <v>0</v>
      </c>
      <c r="F616" s="492">
        <f t="shared" si="27"/>
        <v>0</v>
      </c>
      <c r="G616" s="492">
        <f t="shared" si="28"/>
        <v>0</v>
      </c>
      <c r="H616" s="492">
        <f>IF($S$4="Y",F616*0.05,0)</f>
        <v>0</v>
      </c>
    </row>
    <row r="617" spans="1:8" s="494" customFormat="1" ht="15" customHeight="1">
      <c r="A617" s="490" t="s">
        <v>809</v>
      </c>
      <c r="B617" s="498" t="s">
        <v>1201</v>
      </c>
      <c r="C617" s="506" t="str">
        <f t="shared" si="29"/>
        <v>16-16</v>
      </c>
      <c r="D617" s="500">
        <v>0</v>
      </c>
      <c r="F617" s="492">
        <f t="shared" si="27"/>
        <v>0</v>
      </c>
      <c r="G617" s="492">
        <f t="shared" si="28"/>
        <v>0</v>
      </c>
      <c r="H617" s="492">
        <f>IF($S$5="Y",F617*0.05,0)</f>
        <v>0</v>
      </c>
    </row>
    <row r="618" spans="1:8" s="494" customFormat="1" ht="15" customHeight="1">
      <c r="A618" s="490" t="s">
        <v>809</v>
      </c>
      <c r="B618" s="498" t="s">
        <v>1201</v>
      </c>
      <c r="C618" s="507" t="str">
        <f t="shared" si="29"/>
        <v>13-01</v>
      </c>
      <c r="D618" s="500">
        <v>0</v>
      </c>
      <c r="F618" s="492">
        <f t="shared" si="27"/>
        <v>0</v>
      </c>
      <c r="G618" s="492">
        <f t="shared" si="28"/>
        <v>0</v>
      </c>
      <c r="H618" s="492">
        <f>IF($S$6="Y",F618*0.05,0)</f>
        <v>0</v>
      </c>
    </row>
    <row r="619" spans="1:8" s="494" customFormat="1" ht="15" customHeight="1">
      <c r="A619" s="490" t="s">
        <v>809</v>
      </c>
      <c r="B619" s="498" t="s">
        <v>1201</v>
      </c>
      <c r="C619" s="508" t="str">
        <f t="shared" si="29"/>
        <v>07-13</v>
      </c>
      <c r="D619" s="500">
        <v>0</v>
      </c>
      <c r="F619" s="492">
        <f t="shared" si="27"/>
        <v>0</v>
      </c>
      <c r="G619" s="492">
        <f t="shared" si="28"/>
        <v>0</v>
      </c>
      <c r="H619" s="492">
        <f>IF($S$7="Y",F619*0.05,0)</f>
        <v>0</v>
      </c>
    </row>
    <row r="620" spans="1:8" s="494" customFormat="1" ht="15" customHeight="1">
      <c r="A620" s="490" t="s">
        <v>809</v>
      </c>
      <c r="B620" s="498" t="s">
        <v>1201</v>
      </c>
      <c r="C620" s="509" t="str">
        <f t="shared" si="29"/>
        <v>11-26</v>
      </c>
      <c r="D620" s="500">
        <v>0</v>
      </c>
      <c r="F620" s="492">
        <f t="shared" si="27"/>
        <v>0</v>
      </c>
      <c r="G620" s="492">
        <f t="shared" si="28"/>
        <v>0</v>
      </c>
      <c r="H620" s="492">
        <f>IF($S$8="Y",F620*0.05,0)</f>
        <v>0</v>
      </c>
    </row>
    <row r="621" spans="1:8" s="494" customFormat="1" ht="15" customHeight="1">
      <c r="A621" s="490" t="s">
        <v>809</v>
      </c>
      <c r="B621" s="498" t="s">
        <v>1201</v>
      </c>
      <c r="C621" s="512" t="str">
        <f t="shared" si="29"/>
        <v>18-01</v>
      </c>
      <c r="D621" s="500">
        <v>0</v>
      </c>
      <c r="F621" s="492">
        <f t="shared" si="27"/>
        <v>0</v>
      </c>
      <c r="G621" s="492">
        <f t="shared" si="28"/>
        <v>0</v>
      </c>
      <c r="H621" s="492">
        <f>IF($S$9="Y",F621*0.05,0)</f>
        <v>0</v>
      </c>
    </row>
    <row r="622" spans="1:8" s="494" customFormat="1" ht="15" customHeight="1">
      <c r="A622" s="490" t="s">
        <v>809</v>
      </c>
      <c r="B622" s="498" t="s">
        <v>1201</v>
      </c>
      <c r="C622" s="513" t="str">
        <f t="shared" si="29"/>
        <v>Color Code</v>
      </c>
      <c r="D622" s="500">
        <v>0</v>
      </c>
      <c r="F622" s="492">
        <f t="shared" si="27"/>
        <v>0</v>
      </c>
      <c r="G622" s="492">
        <f t="shared" si="28"/>
        <v>0</v>
      </c>
      <c r="H622" s="492">
        <f>IF($S$10="Y",F622*0.05,0)</f>
        <v>0</v>
      </c>
    </row>
    <row r="623" spans="1:8" s="494" customFormat="1" ht="15" customHeight="1">
      <c r="A623" s="490" t="s">
        <v>529</v>
      </c>
      <c r="B623" s="498" t="s">
        <v>1202</v>
      </c>
      <c r="C623" s="499" t="str">
        <f t="shared" si="29"/>
        <v>11-12</v>
      </c>
      <c r="D623" s="500">
        <v>0</v>
      </c>
      <c r="F623" s="492">
        <f t="shared" si="27"/>
        <v>0</v>
      </c>
      <c r="G623" s="492">
        <f t="shared" si="28"/>
        <v>0</v>
      </c>
      <c r="H623" s="492">
        <f>IF($S$2="Y",F623*0.05,0)</f>
        <v>0</v>
      </c>
    </row>
    <row r="624" spans="1:8" s="494" customFormat="1" ht="15" customHeight="1">
      <c r="A624" s="490" t="s">
        <v>529</v>
      </c>
      <c r="B624" s="498" t="s">
        <v>1202</v>
      </c>
      <c r="C624" s="504" t="str">
        <f t="shared" si="29"/>
        <v>14-01</v>
      </c>
      <c r="D624" s="500">
        <v>0</v>
      </c>
      <c r="F624" s="492">
        <f t="shared" si="27"/>
        <v>0</v>
      </c>
      <c r="G624" s="492">
        <f t="shared" si="28"/>
        <v>0</v>
      </c>
      <c r="H624" s="492">
        <f>IF($S$3="Y",F624*0.05,0)</f>
        <v>0</v>
      </c>
    </row>
    <row r="625" spans="1:8" s="494" customFormat="1" ht="15" customHeight="1">
      <c r="A625" s="490" t="s">
        <v>529</v>
      </c>
      <c r="B625" s="498" t="s">
        <v>1202</v>
      </c>
      <c r="C625" s="505" t="str">
        <f t="shared" si="29"/>
        <v>15-12</v>
      </c>
      <c r="D625" s="500">
        <v>0</v>
      </c>
      <c r="F625" s="492">
        <f t="shared" si="27"/>
        <v>0</v>
      </c>
      <c r="G625" s="492">
        <f t="shared" si="28"/>
        <v>0</v>
      </c>
      <c r="H625" s="492">
        <f>IF($S$4="Y",F625*0.05,0)</f>
        <v>0</v>
      </c>
    </row>
    <row r="626" spans="1:8" s="494" customFormat="1" ht="15" customHeight="1">
      <c r="A626" s="490" t="s">
        <v>529</v>
      </c>
      <c r="B626" s="498" t="s">
        <v>1202</v>
      </c>
      <c r="C626" s="506" t="str">
        <f t="shared" si="29"/>
        <v>16-16</v>
      </c>
      <c r="D626" s="500">
        <v>0</v>
      </c>
      <c r="F626" s="492">
        <f t="shared" si="27"/>
        <v>0</v>
      </c>
      <c r="G626" s="492">
        <f t="shared" si="28"/>
        <v>0</v>
      </c>
      <c r="H626" s="492">
        <f>IF($S$5="Y",F626*0.05,0)</f>
        <v>0</v>
      </c>
    </row>
    <row r="627" spans="1:8" s="494" customFormat="1" ht="15" customHeight="1">
      <c r="A627" s="490" t="s">
        <v>529</v>
      </c>
      <c r="B627" s="498" t="s">
        <v>1202</v>
      </c>
      <c r="C627" s="507" t="str">
        <f t="shared" si="29"/>
        <v>13-01</v>
      </c>
      <c r="D627" s="500">
        <v>0</v>
      </c>
      <c r="F627" s="492">
        <f t="shared" si="27"/>
        <v>0</v>
      </c>
      <c r="G627" s="492">
        <f t="shared" si="28"/>
        <v>0</v>
      </c>
      <c r="H627" s="492">
        <f>IF($S$6="Y",F627*0.05,0)</f>
        <v>0</v>
      </c>
    </row>
    <row r="628" spans="1:8" s="494" customFormat="1" ht="15" customHeight="1">
      <c r="A628" s="490" t="s">
        <v>529</v>
      </c>
      <c r="B628" s="498" t="s">
        <v>1202</v>
      </c>
      <c r="C628" s="508" t="str">
        <f t="shared" si="29"/>
        <v>07-13</v>
      </c>
      <c r="D628" s="500">
        <v>0</v>
      </c>
      <c r="F628" s="492">
        <f t="shared" si="27"/>
        <v>0</v>
      </c>
      <c r="G628" s="492">
        <f t="shared" si="28"/>
        <v>0</v>
      </c>
      <c r="H628" s="492">
        <f>IF($S$7="Y",F628*0.05,0)</f>
        <v>0</v>
      </c>
    </row>
    <row r="629" spans="1:8" s="494" customFormat="1" ht="15" customHeight="1">
      <c r="A629" s="490" t="s">
        <v>529</v>
      </c>
      <c r="B629" s="498" t="s">
        <v>1202</v>
      </c>
      <c r="C629" s="509" t="str">
        <f t="shared" si="29"/>
        <v>11-26</v>
      </c>
      <c r="D629" s="500">
        <v>0</v>
      </c>
      <c r="F629" s="492">
        <f t="shared" si="27"/>
        <v>0</v>
      </c>
      <c r="G629" s="492">
        <f t="shared" si="28"/>
        <v>0</v>
      </c>
      <c r="H629" s="492">
        <f>IF($S$8="Y",F629*0.05,0)</f>
        <v>0</v>
      </c>
    </row>
    <row r="630" spans="1:8" s="494" customFormat="1" ht="15" customHeight="1">
      <c r="A630" s="490" t="s">
        <v>529</v>
      </c>
      <c r="B630" s="498" t="s">
        <v>1202</v>
      </c>
      <c r="C630" s="512" t="str">
        <f t="shared" si="29"/>
        <v>18-01</v>
      </c>
      <c r="D630" s="500">
        <v>0</v>
      </c>
      <c r="F630" s="492">
        <f t="shared" si="27"/>
        <v>0</v>
      </c>
      <c r="G630" s="492">
        <f t="shared" si="28"/>
        <v>0</v>
      </c>
      <c r="H630" s="492">
        <f>IF($S$9="Y",F630*0.05,0)</f>
        <v>0</v>
      </c>
    </row>
    <row r="631" spans="1:8" s="494" customFormat="1" ht="15" customHeight="1">
      <c r="A631" s="490" t="s">
        <v>529</v>
      </c>
      <c r="B631" s="498" t="s">
        <v>1202</v>
      </c>
      <c r="C631" s="513" t="str">
        <f t="shared" si="29"/>
        <v>Color Code</v>
      </c>
      <c r="D631" s="500">
        <v>0</v>
      </c>
      <c r="F631" s="492">
        <f t="shared" si="27"/>
        <v>0</v>
      </c>
      <c r="G631" s="492">
        <f t="shared" si="28"/>
        <v>0</v>
      </c>
      <c r="H631" s="492">
        <f>IF($S$10="Y",F631*0.05,0)</f>
        <v>0</v>
      </c>
    </row>
    <row r="632" spans="1:8" s="494" customFormat="1" ht="15" customHeight="1">
      <c r="A632" s="490" t="s">
        <v>503</v>
      </c>
      <c r="B632" s="498" t="s">
        <v>1203</v>
      </c>
      <c r="C632" s="499" t="str">
        <f t="shared" si="29"/>
        <v>11-12</v>
      </c>
      <c r="D632" s="500">
        <v>0</v>
      </c>
      <c r="F632" s="492">
        <f t="shared" si="27"/>
        <v>0</v>
      </c>
      <c r="G632" s="492">
        <f t="shared" si="28"/>
        <v>0</v>
      </c>
      <c r="H632" s="492">
        <f>IF($S$2="Y",F632*0.05,0)</f>
        <v>0</v>
      </c>
    </row>
    <row r="633" spans="1:8" s="494" customFormat="1" ht="15" customHeight="1">
      <c r="A633" s="490" t="s">
        <v>503</v>
      </c>
      <c r="B633" s="498" t="s">
        <v>1203</v>
      </c>
      <c r="C633" s="504" t="str">
        <f t="shared" si="29"/>
        <v>14-01</v>
      </c>
      <c r="D633" s="500">
        <v>0</v>
      </c>
      <c r="F633" s="492">
        <f t="shared" si="27"/>
        <v>0</v>
      </c>
      <c r="G633" s="492">
        <f t="shared" si="28"/>
        <v>0</v>
      </c>
      <c r="H633" s="492">
        <f>IF($S$3="Y",F633*0.05,0)</f>
        <v>0</v>
      </c>
    </row>
    <row r="634" spans="1:8" s="494" customFormat="1" ht="15" customHeight="1">
      <c r="A634" s="490" t="s">
        <v>503</v>
      </c>
      <c r="B634" s="498" t="s">
        <v>1203</v>
      </c>
      <c r="C634" s="505" t="str">
        <f t="shared" si="29"/>
        <v>15-12</v>
      </c>
      <c r="D634" s="500">
        <v>0</v>
      </c>
      <c r="F634" s="492">
        <f t="shared" si="27"/>
        <v>0</v>
      </c>
      <c r="G634" s="492">
        <f t="shared" si="28"/>
        <v>0</v>
      </c>
      <c r="H634" s="492">
        <f>IF($S$4="Y",F634*0.05,0)</f>
        <v>0</v>
      </c>
    </row>
    <row r="635" spans="1:8" s="494" customFormat="1" ht="15" customHeight="1">
      <c r="A635" s="490" t="s">
        <v>503</v>
      </c>
      <c r="B635" s="498" t="s">
        <v>1203</v>
      </c>
      <c r="C635" s="506" t="str">
        <f t="shared" si="29"/>
        <v>16-16</v>
      </c>
      <c r="D635" s="500">
        <v>0</v>
      </c>
      <c r="F635" s="492">
        <f t="shared" si="27"/>
        <v>0</v>
      </c>
      <c r="G635" s="492">
        <f t="shared" si="28"/>
        <v>0</v>
      </c>
      <c r="H635" s="492">
        <f>IF($S$5="Y",F635*0.05,0)</f>
        <v>0</v>
      </c>
    </row>
    <row r="636" spans="1:8" s="494" customFormat="1" ht="15" customHeight="1">
      <c r="A636" s="490" t="s">
        <v>503</v>
      </c>
      <c r="B636" s="498" t="s">
        <v>1203</v>
      </c>
      <c r="C636" s="507" t="str">
        <f t="shared" si="29"/>
        <v>13-01</v>
      </c>
      <c r="D636" s="500">
        <v>0</v>
      </c>
      <c r="F636" s="492">
        <f t="shared" si="27"/>
        <v>0</v>
      </c>
      <c r="G636" s="492">
        <f t="shared" si="28"/>
        <v>0</v>
      </c>
      <c r="H636" s="492">
        <f>IF($S$6="Y",F636*0.05,0)</f>
        <v>0</v>
      </c>
    </row>
    <row r="637" spans="1:8" s="494" customFormat="1" ht="15" customHeight="1">
      <c r="A637" s="490" t="s">
        <v>503</v>
      </c>
      <c r="B637" s="498" t="s">
        <v>1203</v>
      </c>
      <c r="C637" s="508" t="str">
        <f t="shared" si="29"/>
        <v>07-13</v>
      </c>
      <c r="D637" s="500">
        <v>0</v>
      </c>
      <c r="F637" s="492">
        <f t="shared" si="27"/>
        <v>0</v>
      </c>
      <c r="G637" s="492">
        <f t="shared" si="28"/>
        <v>0</v>
      </c>
      <c r="H637" s="492">
        <f>IF($S$7="Y",F637*0.05,0)</f>
        <v>0</v>
      </c>
    </row>
    <row r="638" spans="1:8" s="494" customFormat="1" ht="15" customHeight="1">
      <c r="A638" s="490" t="s">
        <v>503</v>
      </c>
      <c r="B638" s="498" t="s">
        <v>1203</v>
      </c>
      <c r="C638" s="509" t="str">
        <f t="shared" si="29"/>
        <v>11-26</v>
      </c>
      <c r="D638" s="500">
        <v>0</v>
      </c>
      <c r="F638" s="492">
        <f t="shared" si="27"/>
        <v>0</v>
      </c>
      <c r="G638" s="492">
        <f t="shared" si="28"/>
        <v>0</v>
      </c>
      <c r="H638" s="492">
        <f>IF($S$8="Y",F638*0.05,0)</f>
        <v>0</v>
      </c>
    </row>
    <row r="639" spans="1:8" s="494" customFormat="1" ht="15" customHeight="1">
      <c r="A639" s="490" t="s">
        <v>503</v>
      </c>
      <c r="B639" s="498" t="s">
        <v>1203</v>
      </c>
      <c r="C639" s="512" t="str">
        <f t="shared" si="29"/>
        <v>18-01</v>
      </c>
      <c r="D639" s="500">
        <v>0</v>
      </c>
      <c r="F639" s="492">
        <f t="shared" si="27"/>
        <v>0</v>
      </c>
      <c r="G639" s="492">
        <f t="shared" si="28"/>
        <v>0</v>
      </c>
      <c r="H639" s="492">
        <f>IF($S$9="Y",F639*0.05,0)</f>
        <v>0</v>
      </c>
    </row>
    <row r="640" spans="1:8" s="494" customFormat="1" ht="15" customHeight="1">
      <c r="A640" s="490" t="s">
        <v>503</v>
      </c>
      <c r="B640" s="498" t="s">
        <v>1203</v>
      </c>
      <c r="C640" s="513" t="str">
        <f t="shared" si="29"/>
        <v>Color Code</v>
      </c>
      <c r="D640" s="500">
        <v>0</v>
      </c>
      <c r="F640" s="492">
        <f t="shared" si="27"/>
        <v>0</v>
      </c>
      <c r="G640" s="492">
        <f t="shared" si="28"/>
        <v>0</v>
      </c>
      <c r="H640" s="492">
        <f>IF($S$10="Y",F640*0.05,0)</f>
        <v>0</v>
      </c>
    </row>
    <row r="641" spans="1:8" s="494" customFormat="1" ht="15" customHeight="1">
      <c r="A641" s="490" t="s">
        <v>633</v>
      </c>
      <c r="B641" s="498" t="s">
        <v>1204</v>
      </c>
      <c r="C641" s="499" t="str">
        <f t="shared" si="29"/>
        <v>11-12</v>
      </c>
      <c r="D641" s="500">
        <v>0</v>
      </c>
      <c r="F641" s="492">
        <f t="shared" si="27"/>
        <v>0</v>
      </c>
      <c r="G641" s="492">
        <f t="shared" si="28"/>
        <v>0</v>
      </c>
      <c r="H641" s="492">
        <f>IF($S$2="Y",F641*0.05,0)</f>
        <v>0</v>
      </c>
    </row>
    <row r="642" spans="1:8" s="494" customFormat="1" ht="15" customHeight="1">
      <c r="A642" s="490" t="s">
        <v>633</v>
      </c>
      <c r="B642" s="498" t="s">
        <v>1204</v>
      </c>
      <c r="C642" s="504" t="str">
        <f t="shared" si="29"/>
        <v>14-01</v>
      </c>
      <c r="D642" s="500">
        <v>0</v>
      </c>
      <c r="F642" s="492">
        <f t="shared" ref="F642:F705" si="30">D642*E642</f>
        <v>0</v>
      </c>
      <c r="G642" s="492">
        <f t="shared" ref="G642:G705" si="31">IF($S$11="Y",F642*0.05,0)</f>
        <v>0</v>
      </c>
      <c r="H642" s="492">
        <f>IF($S$3="Y",F642*0.05,0)</f>
        <v>0</v>
      </c>
    </row>
    <row r="643" spans="1:8" s="494" customFormat="1" ht="15" customHeight="1">
      <c r="A643" s="490" t="s">
        <v>633</v>
      </c>
      <c r="B643" s="498" t="s">
        <v>1204</v>
      </c>
      <c r="C643" s="505" t="str">
        <f t="shared" si="29"/>
        <v>15-12</v>
      </c>
      <c r="D643" s="500">
        <v>0</v>
      </c>
      <c r="F643" s="492">
        <f t="shared" si="30"/>
        <v>0</v>
      </c>
      <c r="G643" s="492">
        <f t="shared" si="31"/>
        <v>0</v>
      </c>
      <c r="H643" s="492">
        <f>IF($S$4="Y",F643*0.05,0)</f>
        <v>0</v>
      </c>
    </row>
    <row r="644" spans="1:8" s="494" customFormat="1" ht="15" customHeight="1">
      <c r="A644" s="490" t="s">
        <v>633</v>
      </c>
      <c r="B644" s="498" t="s">
        <v>1204</v>
      </c>
      <c r="C644" s="506" t="str">
        <f t="shared" si="29"/>
        <v>16-16</v>
      </c>
      <c r="D644" s="500">
        <v>0</v>
      </c>
      <c r="F644" s="492">
        <f t="shared" si="30"/>
        <v>0</v>
      </c>
      <c r="G644" s="492">
        <f t="shared" si="31"/>
        <v>0</v>
      </c>
      <c r="H644" s="492">
        <f>IF($S$5="Y",F644*0.05,0)</f>
        <v>0</v>
      </c>
    </row>
    <row r="645" spans="1:8" s="494" customFormat="1" ht="15" customHeight="1">
      <c r="A645" s="490" t="s">
        <v>633</v>
      </c>
      <c r="B645" s="498" t="s">
        <v>1204</v>
      </c>
      <c r="C645" s="507" t="str">
        <f t="shared" si="29"/>
        <v>13-01</v>
      </c>
      <c r="D645" s="500">
        <v>0</v>
      </c>
      <c r="F645" s="492">
        <f t="shared" si="30"/>
        <v>0</v>
      </c>
      <c r="G645" s="492">
        <f t="shared" si="31"/>
        <v>0</v>
      </c>
      <c r="H645" s="492">
        <f>IF($S$6="Y",F645*0.05,0)</f>
        <v>0</v>
      </c>
    </row>
    <row r="646" spans="1:8" s="494" customFormat="1" ht="15" customHeight="1">
      <c r="A646" s="490" t="s">
        <v>633</v>
      </c>
      <c r="B646" s="498" t="s">
        <v>1204</v>
      </c>
      <c r="C646" s="508" t="str">
        <f t="shared" si="29"/>
        <v>07-13</v>
      </c>
      <c r="D646" s="500">
        <v>0</v>
      </c>
      <c r="F646" s="492">
        <f t="shared" si="30"/>
        <v>0</v>
      </c>
      <c r="G646" s="492">
        <f t="shared" si="31"/>
        <v>0</v>
      </c>
      <c r="H646" s="492">
        <f>IF($S$7="Y",F646*0.05,0)</f>
        <v>0</v>
      </c>
    </row>
    <row r="647" spans="1:8" s="494" customFormat="1" ht="15" customHeight="1">
      <c r="A647" s="490" t="s">
        <v>633</v>
      </c>
      <c r="B647" s="498" t="s">
        <v>1204</v>
      </c>
      <c r="C647" s="509" t="str">
        <f t="shared" si="29"/>
        <v>11-26</v>
      </c>
      <c r="D647" s="500">
        <v>0</v>
      </c>
      <c r="F647" s="492">
        <f t="shared" si="30"/>
        <v>0</v>
      </c>
      <c r="G647" s="492">
        <f t="shared" si="31"/>
        <v>0</v>
      </c>
      <c r="H647" s="492">
        <f>IF($S$8="Y",F647*0.05,0)</f>
        <v>0</v>
      </c>
    </row>
    <row r="648" spans="1:8" s="494" customFormat="1" ht="15" customHeight="1">
      <c r="A648" s="490" t="s">
        <v>633</v>
      </c>
      <c r="B648" s="498" t="s">
        <v>1204</v>
      </c>
      <c r="C648" s="512" t="str">
        <f t="shared" si="29"/>
        <v>18-01</v>
      </c>
      <c r="D648" s="500">
        <v>0</v>
      </c>
      <c r="F648" s="492">
        <f t="shared" si="30"/>
        <v>0</v>
      </c>
      <c r="G648" s="492">
        <f t="shared" si="31"/>
        <v>0</v>
      </c>
      <c r="H648" s="492">
        <f>IF($S$9="Y",F648*0.05,0)</f>
        <v>0</v>
      </c>
    </row>
    <row r="649" spans="1:8" s="494" customFormat="1" ht="15" customHeight="1">
      <c r="A649" s="490" t="s">
        <v>633</v>
      </c>
      <c r="B649" s="498" t="s">
        <v>1204</v>
      </c>
      <c r="C649" s="513" t="str">
        <f t="shared" si="29"/>
        <v>Color Code</v>
      </c>
      <c r="D649" s="500">
        <v>0</v>
      </c>
      <c r="F649" s="492">
        <f t="shared" si="30"/>
        <v>0</v>
      </c>
      <c r="G649" s="492">
        <f t="shared" si="31"/>
        <v>0</v>
      </c>
      <c r="H649" s="492">
        <f>IF($S$10="Y",F649*0.05,0)</f>
        <v>0</v>
      </c>
    </row>
    <row r="650" spans="1:8" s="494" customFormat="1" ht="15" customHeight="1">
      <c r="A650" s="490" t="s">
        <v>453</v>
      </c>
      <c r="B650" s="498" t="s">
        <v>1205</v>
      </c>
      <c r="C650" s="499" t="str">
        <f t="shared" si="29"/>
        <v>11-12</v>
      </c>
      <c r="D650" s="500">
        <v>0</v>
      </c>
      <c r="F650" s="492">
        <f t="shared" si="30"/>
        <v>0</v>
      </c>
      <c r="G650" s="492">
        <f t="shared" si="31"/>
        <v>0</v>
      </c>
      <c r="H650" s="492">
        <f>IF($S$2="Y",F650*0.05,0)</f>
        <v>0</v>
      </c>
    </row>
    <row r="651" spans="1:8" s="494" customFormat="1" ht="15" customHeight="1">
      <c r="A651" s="490" t="s">
        <v>453</v>
      </c>
      <c r="B651" s="498" t="s">
        <v>1205</v>
      </c>
      <c r="C651" s="504" t="str">
        <f t="shared" ref="C651:C714" si="32">C642</f>
        <v>14-01</v>
      </c>
      <c r="D651" s="500">
        <v>0</v>
      </c>
      <c r="F651" s="492">
        <f t="shared" si="30"/>
        <v>0</v>
      </c>
      <c r="G651" s="492">
        <f t="shared" si="31"/>
        <v>0</v>
      </c>
      <c r="H651" s="492">
        <f>IF($S$3="Y",F651*0.05,0)</f>
        <v>0</v>
      </c>
    </row>
    <row r="652" spans="1:8" s="494" customFormat="1" ht="15" customHeight="1">
      <c r="A652" s="490" t="s">
        <v>453</v>
      </c>
      <c r="B652" s="498" t="s">
        <v>1205</v>
      </c>
      <c r="C652" s="505" t="str">
        <f t="shared" si="32"/>
        <v>15-12</v>
      </c>
      <c r="D652" s="500">
        <v>0</v>
      </c>
      <c r="F652" s="492">
        <f t="shared" si="30"/>
        <v>0</v>
      </c>
      <c r="G652" s="492">
        <f t="shared" si="31"/>
        <v>0</v>
      </c>
      <c r="H652" s="492">
        <f>IF($S$4="Y",F652*0.05,0)</f>
        <v>0</v>
      </c>
    </row>
    <row r="653" spans="1:8" s="494" customFormat="1" ht="15" customHeight="1">
      <c r="A653" s="490" t="s">
        <v>453</v>
      </c>
      <c r="B653" s="498" t="s">
        <v>1205</v>
      </c>
      <c r="C653" s="506" t="str">
        <f t="shared" si="32"/>
        <v>16-16</v>
      </c>
      <c r="D653" s="500">
        <v>0</v>
      </c>
      <c r="F653" s="492">
        <f t="shared" si="30"/>
        <v>0</v>
      </c>
      <c r="G653" s="492">
        <f t="shared" si="31"/>
        <v>0</v>
      </c>
      <c r="H653" s="492">
        <f>IF($S$5="Y",F653*0.05,0)</f>
        <v>0</v>
      </c>
    </row>
    <row r="654" spans="1:8" s="494" customFormat="1" ht="15" customHeight="1">
      <c r="A654" s="490" t="s">
        <v>453</v>
      </c>
      <c r="B654" s="498" t="s">
        <v>1205</v>
      </c>
      <c r="C654" s="507" t="str">
        <f t="shared" si="32"/>
        <v>13-01</v>
      </c>
      <c r="D654" s="500">
        <v>0</v>
      </c>
      <c r="F654" s="492">
        <f t="shared" si="30"/>
        <v>0</v>
      </c>
      <c r="G654" s="492">
        <f t="shared" si="31"/>
        <v>0</v>
      </c>
      <c r="H654" s="492">
        <f>IF($S$6="Y",F654*0.05,0)</f>
        <v>0</v>
      </c>
    </row>
    <row r="655" spans="1:8" s="494" customFormat="1" ht="15" customHeight="1">
      <c r="A655" s="490" t="s">
        <v>453</v>
      </c>
      <c r="B655" s="498" t="s">
        <v>1205</v>
      </c>
      <c r="C655" s="508" t="str">
        <f t="shared" si="32"/>
        <v>07-13</v>
      </c>
      <c r="D655" s="500">
        <v>0</v>
      </c>
      <c r="F655" s="492">
        <f t="shared" si="30"/>
        <v>0</v>
      </c>
      <c r="G655" s="492">
        <f t="shared" si="31"/>
        <v>0</v>
      </c>
      <c r="H655" s="492">
        <f>IF($S$7="Y",F655*0.05,0)</f>
        <v>0</v>
      </c>
    </row>
    <row r="656" spans="1:8" s="494" customFormat="1" ht="15" customHeight="1">
      <c r="A656" s="490" t="s">
        <v>453</v>
      </c>
      <c r="B656" s="498" t="s">
        <v>1205</v>
      </c>
      <c r="C656" s="509" t="str">
        <f t="shared" si="32"/>
        <v>11-26</v>
      </c>
      <c r="D656" s="500">
        <v>0</v>
      </c>
      <c r="F656" s="492">
        <f t="shared" si="30"/>
        <v>0</v>
      </c>
      <c r="G656" s="492">
        <f t="shared" si="31"/>
        <v>0</v>
      </c>
      <c r="H656" s="492">
        <f>IF($S$8="Y",F656*0.05,0)</f>
        <v>0</v>
      </c>
    </row>
    <row r="657" spans="1:8" s="494" customFormat="1" ht="15" customHeight="1">
      <c r="A657" s="490" t="s">
        <v>453</v>
      </c>
      <c r="B657" s="498" t="s">
        <v>1205</v>
      </c>
      <c r="C657" s="512" t="str">
        <f t="shared" si="32"/>
        <v>18-01</v>
      </c>
      <c r="D657" s="500">
        <v>0</v>
      </c>
      <c r="F657" s="492">
        <f t="shared" si="30"/>
        <v>0</v>
      </c>
      <c r="G657" s="492">
        <f t="shared" si="31"/>
        <v>0</v>
      </c>
      <c r="H657" s="492">
        <f>IF($S$9="Y",F657*0.05,0)</f>
        <v>0</v>
      </c>
    </row>
    <row r="658" spans="1:8" s="494" customFormat="1" ht="15" customHeight="1">
      <c r="A658" s="490" t="s">
        <v>453</v>
      </c>
      <c r="B658" s="498" t="s">
        <v>1205</v>
      </c>
      <c r="C658" s="513" t="str">
        <f t="shared" si="32"/>
        <v>Color Code</v>
      </c>
      <c r="D658" s="500">
        <v>0</v>
      </c>
      <c r="F658" s="492">
        <f t="shared" si="30"/>
        <v>0</v>
      </c>
      <c r="G658" s="492">
        <f t="shared" si="31"/>
        <v>0</v>
      </c>
      <c r="H658" s="492">
        <f>IF($S$10="Y",F658*0.05,0)</f>
        <v>0</v>
      </c>
    </row>
    <row r="659" spans="1:8" s="494" customFormat="1" ht="15" customHeight="1">
      <c r="A659" s="490" t="s">
        <v>455</v>
      </c>
      <c r="B659" s="498" t="s">
        <v>1206</v>
      </c>
      <c r="C659" s="499" t="str">
        <f t="shared" si="32"/>
        <v>11-12</v>
      </c>
      <c r="D659" s="500">
        <v>0</v>
      </c>
      <c r="F659" s="492">
        <f t="shared" si="30"/>
        <v>0</v>
      </c>
      <c r="G659" s="492">
        <f t="shared" si="31"/>
        <v>0</v>
      </c>
      <c r="H659" s="492">
        <f>IF($S$2="Y",F659*0.05,0)</f>
        <v>0</v>
      </c>
    </row>
    <row r="660" spans="1:8" s="494" customFormat="1" ht="15" customHeight="1">
      <c r="A660" s="490" t="s">
        <v>455</v>
      </c>
      <c r="B660" s="498" t="s">
        <v>1206</v>
      </c>
      <c r="C660" s="504" t="str">
        <f t="shared" si="32"/>
        <v>14-01</v>
      </c>
      <c r="D660" s="500">
        <v>0</v>
      </c>
      <c r="F660" s="492">
        <f t="shared" si="30"/>
        <v>0</v>
      </c>
      <c r="G660" s="492">
        <f t="shared" si="31"/>
        <v>0</v>
      </c>
      <c r="H660" s="492">
        <f>IF($S$3="Y",F660*0.05,0)</f>
        <v>0</v>
      </c>
    </row>
    <row r="661" spans="1:8" s="494" customFormat="1" ht="15" customHeight="1">
      <c r="A661" s="490" t="s">
        <v>455</v>
      </c>
      <c r="B661" s="498" t="s">
        <v>1206</v>
      </c>
      <c r="C661" s="505" t="str">
        <f t="shared" si="32"/>
        <v>15-12</v>
      </c>
      <c r="D661" s="500">
        <v>0</v>
      </c>
      <c r="F661" s="492">
        <f t="shared" si="30"/>
        <v>0</v>
      </c>
      <c r="G661" s="492">
        <f t="shared" si="31"/>
        <v>0</v>
      </c>
      <c r="H661" s="492">
        <f>IF($S$4="Y",F661*0.05,0)</f>
        <v>0</v>
      </c>
    </row>
    <row r="662" spans="1:8" s="494" customFormat="1" ht="15" customHeight="1">
      <c r="A662" s="490" t="s">
        <v>455</v>
      </c>
      <c r="B662" s="498" t="s">
        <v>1206</v>
      </c>
      <c r="C662" s="506" t="str">
        <f t="shared" si="32"/>
        <v>16-16</v>
      </c>
      <c r="D662" s="500">
        <v>0</v>
      </c>
      <c r="F662" s="492">
        <f t="shared" si="30"/>
        <v>0</v>
      </c>
      <c r="G662" s="492">
        <f t="shared" si="31"/>
        <v>0</v>
      </c>
      <c r="H662" s="492">
        <f>IF($S$5="Y",F662*0.05,0)</f>
        <v>0</v>
      </c>
    </row>
    <row r="663" spans="1:8" s="494" customFormat="1" ht="15" customHeight="1">
      <c r="A663" s="490" t="s">
        <v>455</v>
      </c>
      <c r="B663" s="498" t="s">
        <v>1206</v>
      </c>
      <c r="C663" s="507" t="str">
        <f t="shared" si="32"/>
        <v>13-01</v>
      </c>
      <c r="D663" s="500">
        <v>0</v>
      </c>
      <c r="F663" s="492">
        <f t="shared" si="30"/>
        <v>0</v>
      </c>
      <c r="G663" s="492">
        <f t="shared" si="31"/>
        <v>0</v>
      </c>
      <c r="H663" s="492">
        <f>IF($S$6="Y",F663*0.05,0)</f>
        <v>0</v>
      </c>
    </row>
    <row r="664" spans="1:8" s="494" customFormat="1" ht="15" customHeight="1">
      <c r="A664" s="490" t="s">
        <v>455</v>
      </c>
      <c r="B664" s="498" t="s">
        <v>1206</v>
      </c>
      <c r="C664" s="508" t="str">
        <f t="shared" si="32"/>
        <v>07-13</v>
      </c>
      <c r="D664" s="500">
        <v>0</v>
      </c>
      <c r="F664" s="492">
        <f t="shared" si="30"/>
        <v>0</v>
      </c>
      <c r="G664" s="492">
        <f t="shared" si="31"/>
        <v>0</v>
      </c>
      <c r="H664" s="492">
        <f>IF($S$7="Y",F664*0.05,0)</f>
        <v>0</v>
      </c>
    </row>
    <row r="665" spans="1:8" s="494" customFormat="1" ht="15" customHeight="1">
      <c r="A665" s="490" t="s">
        <v>455</v>
      </c>
      <c r="B665" s="498" t="s">
        <v>1206</v>
      </c>
      <c r="C665" s="509" t="str">
        <f t="shared" si="32"/>
        <v>11-26</v>
      </c>
      <c r="D665" s="500">
        <v>0</v>
      </c>
      <c r="F665" s="492">
        <f t="shared" si="30"/>
        <v>0</v>
      </c>
      <c r="G665" s="492">
        <f t="shared" si="31"/>
        <v>0</v>
      </c>
      <c r="H665" s="492">
        <f>IF($S$8="Y",F665*0.05,0)</f>
        <v>0</v>
      </c>
    </row>
    <row r="666" spans="1:8" s="494" customFormat="1" ht="15" customHeight="1">
      <c r="A666" s="490" t="s">
        <v>455</v>
      </c>
      <c r="B666" s="498" t="s">
        <v>1206</v>
      </c>
      <c r="C666" s="512" t="str">
        <f t="shared" si="32"/>
        <v>18-01</v>
      </c>
      <c r="D666" s="500">
        <v>0</v>
      </c>
      <c r="F666" s="492">
        <f t="shared" si="30"/>
        <v>0</v>
      </c>
      <c r="G666" s="492">
        <f t="shared" si="31"/>
        <v>0</v>
      </c>
      <c r="H666" s="492">
        <f>IF($S$9="Y",F666*0.05,0)</f>
        <v>0</v>
      </c>
    </row>
    <row r="667" spans="1:8" s="494" customFormat="1" ht="15" customHeight="1">
      <c r="A667" s="490" t="s">
        <v>455</v>
      </c>
      <c r="B667" s="498" t="s">
        <v>1206</v>
      </c>
      <c r="C667" s="513" t="str">
        <f t="shared" si="32"/>
        <v>Color Code</v>
      </c>
      <c r="D667" s="500">
        <v>0</v>
      </c>
      <c r="F667" s="492">
        <f t="shared" si="30"/>
        <v>0</v>
      </c>
      <c r="G667" s="492">
        <f t="shared" si="31"/>
        <v>0</v>
      </c>
      <c r="H667" s="492">
        <f>IF($S$10="Y",F667*0.05,0)</f>
        <v>0</v>
      </c>
    </row>
    <row r="668" spans="1:8" s="494" customFormat="1" ht="15" customHeight="1">
      <c r="A668" s="490" t="s">
        <v>457</v>
      </c>
      <c r="B668" s="498" t="s">
        <v>1207</v>
      </c>
      <c r="C668" s="499" t="str">
        <f t="shared" si="32"/>
        <v>11-12</v>
      </c>
      <c r="D668" s="500">
        <v>0</v>
      </c>
      <c r="F668" s="492">
        <f t="shared" si="30"/>
        <v>0</v>
      </c>
      <c r="G668" s="492">
        <f t="shared" si="31"/>
        <v>0</v>
      </c>
      <c r="H668" s="492">
        <f>IF($S$2="Y",F668*0.05,0)</f>
        <v>0</v>
      </c>
    </row>
    <row r="669" spans="1:8" s="494" customFormat="1" ht="15" customHeight="1">
      <c r="A669" s="490" t="s">
        <v>457</v>
      </c>
      <c r="B669" s="498" t="s">
        <v>1207</v>
      </c>
      <c r="C669" s="504" t="str">
        <f t="shared" si="32"/>
        <v>14-01</v>
      </c>
      <c r="D669" s="500">
        <v>0</v>
      </c>
      <c r="F669" s="492">
        <f t="shared" si="30"/>
        <v>0</v>
      </c>
      <c r="G669" s="492">
        <f t="shared" si="31"/>
        <v>0</v>
      </c>
      <c r="H669" s="492">
        <f>IF($S$3="Y",F669*0.05,0)</f>
        <v>0</v>
      </c>
    </row>
    <row r="670" spans="1:8" s="494" customFormat="1" ht="15" customHeight="1">
      <c r="A670" s="490" t="s">
        <v>457</v>
      </c>
      <c r="B670" s="498" t="s">
        <v>1207</v>
      </c>
      <c r="C670" s="505" t="str">
        <f t="shared" si="32"/>
        <v>15-12</v>
      </c>
      <c r="D670" s="500">
        <v>0</v>
      </c>
      <c r="F670" s="492">
        <f t="shared" si="30"/>
        <v>0</v>
      </c>
      <c r="G670" s="492">
        <f t="shared" si="31"/>
        <v>0</v>
      </c>
      <c r="H670" s="492">
        <f>IF($S$4="Y",F670*0.05,0)</f>
        <v>0</v>
      </c>
    </row>
    <row r="671" spans="1:8" s="494" customFormat="1" ht="15" customHeight="1">
      <c r="A671" s="490" t="s">
        <v>457</v>
      </c>
      <c r="B671" s="498" t="s">
        <v>1207</v>
      </c>
      <c r="C671" s="506" t="str">
        <f t="shared" si="32"/>
        <v>16-16</v>
      </c>
      <c r="D671" s="500">
        <v>0</v>
      </c>
      <c r="F671" s="492">
        <f t="shared" si="30"/>
        <v>0</v>
      </c>
      <c r="G671" s="492">
        <f t="shared" si="31"/>
        <v>0</v>
      </c>
      <c r="H671" s="492">
        <f>IF($S$5="Y",F671*0.05,0)</f>
        <v>0</v>
      </c>
    </row>
    <row r="672" spans="1:8" s="494" customFormat="1" ht="15" customHeight="1">
      <c r="A672" s="490" t="s">
        <v>457</v>
      </c>
      <c r="B672" s="498" t="s">
        <v>1207</v>
      </c>
      <c r="C672" s="507" t="str">
        <f t="shared" si="32"/>
        <v>13-01</v>
      </c>
      <c r="D672" s="500">
        <v>0</v>
      </c>
      <c r="F672" s="492">
        <f t="shared" si="30"/>
        <v>0</v>
      </c>
      <c r="G672" s="492">
        <f t="shared" si="31"/>
        <v>0</v>
      </c>
      <c r="H672" s="492">
        <f>IF($S$6="Y",F672*0.05,0)</f>
        <v>0</v>
      </c>
    </row>
    <row r="673" spans="1:8" s="494" customFormat="1" ht="15" customHeight="1">
      <c r="A673" s="490" t="s">
        <v>457</v>
      </c>
      <c r="B673" s="498" t="s">
        <v>1207</v>
      </c>
      <c r="C673" s="508" t="str">
        <f t="shared" si="32"/>
        <v>07-13</v>
      </c>
      <c r="D673" s="500">
        <v>0</v>
      </c>
      <c r="F673" s="492">
        <f t="shared" si="30"/>
        <v>0</v>
      </c>
      <c r="G673" s="492">
        <f t="shared" si="31"/>
        <v>0</v>
      </c>
      <c r="H673" s="492">
        <f>IF($S$7="Y",F673*0.05,0)</f>
        <v>0</v>
      </c>
    </row>
    <row r="674" spans="1:8" s="494" customFormat="1" ht="15" customHeight="1">
      <c r="A674" s="490" t="s">
        <v>457</v>
      </c>
      <c r="B674" s="498" t="s">
        <v>1207</v>
      </c>
      <c r="C674" s="509" t="str">
        <f t="shared" si="32"/>
        <v>11-26</v>
      </c>
      <c r="D674" s="500">
        <v>0</v>
      </c>
      <c r="F674" s="492">
        <f t="shared" si="30"/>
        <v>0</v>
      </c>
      <c r="G674" s="492">
        <f t="shared" si="31"/>
        <v>0</v>
      </c>
      <c r="H674" s="492">
        <f>IF($S$8="Y",F674*0.05,0)</f>
        <v>0</v>
      </c>
    </row>
    <row r="675" spans="1:8" s="494" customFormat="1" ht="15" customHeight="1">
      <c r="A675" s="490" t="s">
        <v>457</v>
      </c>
      <c r="B675" s="498" t="s">
        <v>1207</v>
      </c>
      <c r="C675" s="512" t="str">
        <f t="shared" si="32"/>
        <v>18-01</v>
      </c>
      <c r="D675" s="500">
        <v>0</v>
      </c>
      <c r="F675" s="492">
        <f t="shared" si="30"/>
        <v>0</v>
      </c>
      <c r="G675" s="492">
        <f t="shared" si="31"/>
        <v>0</v>
      </c>
      <c r="H675" s="492">
        <f>IF($S$9="Y",F675*0.05,0)</f>
        <v>0</v>
      </c>
    </row>
    <row r="676" spans="1:8" s="494" customFormat="1" ht="15" customHeight="1">
      <c r="A676" s="490" t="s">
        <v>457</v>
      </c>
      <c r="B676" s="498" t="s">
        <v>1207</v>
      </c>
      <c r="C676" s="513" t="str">
        <f t="shared" si="32"/>
        <v>Color Code</v>
      </c>
      <c r="D676" s="500">
        <v>0</v>
      </c>
      <c r="F676" s="492">
        <f t="shared" si="30"/>
        <v>0</v>
      </c>
      <c r="G676" s="492">
        <f t="shared" si="31"/>
        <v>0</v>
      </c>
      <c r="H676" s="492">
        <f>IF($S$10="Y",F676*0.05,0)</f>
        <v>0</v>
      </c>
    </row>
    <row r="677" spans="1:8" s="494" customFormat="1" ht="15" customHeight="1">
      <c r="A677" s="490" t="s">
        <v>459</v>
      </c>
      <c r="B677" s="498" t="s">
        <v>1208</v>
      </c>
      <c r="C677" s="499" t="str">
        <f t="shared" si="32"/>
        <v>11-12</v>
      </c>
      <c r="D677" s="500">
        <v>0</v>
      </c>
      <c r="F677" s="492">
        <f t="shared" si="30"/>
        <v>0</v>
      </c>
      <c r="G677" s="492">
        <f t="shared" si="31"/>
        <v>0</v>
      </c>
      <c r="H677" s="492">
        <f>IF($S$2="Y",F677*0.05,0)</f>
        <v>0</v>
      </c>
    </row>
    <row r="678" spans="1:8" s="494" customFormat="1" ht="15" customHeight="1">
      <c r="A678" s="490" t="s">
        <v>459</v>
      </c>
      <c r="B678" s="498" t="s">
        <v>1208</v>
      </c>
      <c r="C678" s="504" t="str">
        <f t="shared" si="32"/>
        <v>14-01</v>
      </c>
      <c r="D678" s="500">
        <v>0</v>
      </c>
      <c r="F678" s="492">
        <f t="shared" si="30"/>
        <v>0</v>
      </c>
      <c r="G678" s="492">
        <f t="shared" si="31"/>
        <v>0</v>
      </c>
      <c r="H678" s="492">
        <f>IF($S$3="Y",F678*0.05,0)</f>
        <v>0</v>
      </c>
    </row>
    <row r="679" spans="1:8" s="494" customFormat="1" ht="15" customHeight="1">
      <c r="A679" s="490" t="s">
        <v>459</v>
      </c>
      <c r="B679" s="498" t="s">
        <v>1208</v>
      </c>
      <c r="C679" s="505" t="str">
        <f t="shared" si="32"/>
        <v>15-12</v>
      </c>
      <c r="D679" s="500">
        <v>0</v>
      </c>
      <c r="F679" s="492">
        <f t="shared" si="30"/>
        <v>0</v>
      </c>
      <c r="G679" s="492">
        <f t="shared" si="31"/>
        <v>0</v>
      </c>
      <c r="H679" s="492">
        <f>IF($S$4="Y",F679*0.05,0)</f>
        <v>0</v>
      </c>
    </row>
    <row r="680" spans="1:8" s="494" customFormat="1" ht="15" customHeight="1">
      <c r="A680" s="490" t="s">
        <v>459</v>
      </c>
      <c r="B680" s="498" t="s">
        <v>1208</v>
      </c>
      <c r="C680" s="506" t="str">
        <f t="shared" si="32"/>
        <v>16-16</v>
      </c>
      <c r="D680" s="500">
        <v>0</v>
      </c>
      <c r="F680" s="492">
        <f t="shared" si="30"/>
        <v>0</v>
      </c>
      <c r="G680" s="492">
        <f t="shared" si="31"/>
        <v>0</v>
      </c>
      <c r="H680" s="492">
        <f>IF($S$5="Y",F680*0.05,0)</f>
        <v>0</v>
      </c>
    </row>
    <row r="681" spans="1:8" s="494" customFormat="1" ht="15" customHeight="1">
      <c r="A681" s="490" t="s">
        <v>459</v>
      </c>
      <c r="B681" s="498" t="s">
        <v>1208</v>
      </c>
      <c r="C681" s="507" t="str">
        <f t="shared" si="32"/>
        <v>13-01</v>
      </c>
      <c r="D681" s="500">
        <v>0</v>
      </c>
      <c r="F681" s="492">
        <f t="shared" si="30"/>
        <v>0</v>
      </c>
      <c r="G681" s="492">
        <f t="shared" si="31"/>
        <v>0</v>
      </c>
      <c r="H681" s="492">
        <f>IF($S$6="Y",F681*0.05,0)</f>
        <v>0</v>
      </c>
    </row>
    <row r="682" spans="1:8" s="494" customFormat="1" ht="15" customHeight="1">
      <c r="A682" s="490" t="s">
        <v>459</v>
      </c>
      <c r="B682" s="498" t="s">
        <v>1208</v>
      </c>
      <c r="C682" s="508" t="str">
        <f t="shared" si="32"/>
        <v>07-13</v>
      </c>
      <c r="D682" s="500">
        <v>0</v>
      </c>
      <c r="F682" s="492">
        <f t="shared" si="30"/>
        <v>0</v>
      </c>
      <c r="G682" s="492">
        <f t="shared" si="31"/>
        <v>0</v>
      </c>
      <c r="H682" s="492">
        <f>IF($S$7="Y",F682*0.05,0)</f>
        <v>0</v>
      </c>
    </row>
    <row r="683" spans="1:8" s="494" customFormat="1" ht="15" customHeight="1">
      <c r="A683" s="490" t="s">
        <v>459</v>
      </c>
      <c r="B683" s="498" t="s">
        <v>1208</v>
      </c>
      <c r="C683" s="509" t="str">
        <f t="shared" si="32"/>
        <v>11-26</v>
      </c>
      <c r="D683" s="500">
        <v>0</v>
      </c>
      <c r="F683" s="492">
        <f t="shared" si="30"/>
        <v>0</v>
      </c>
      <c r="G683" s="492">
        <f t="shared" si="31"/>
        <v>0</v>
      </c>
      <c r="H683" s="492">
        <f>IF($S$8="Y",F683*0.05,0)</f>
        <v>0</v>
      </c>
    </row>
    <row r="684" spans="1:8" s="494" customFormat="1" ht="15" customHeight="1">
      <c r="A684" s="490" t="s">
        <v>459</v>
      </c>
      <c r="B684" s="498" t="s">
        <v>1208</v>
      </c>
      <c r="C684" s="512" t="str">
        <f t="shared" si="32"/>
        <v>18-01</v>
      </c>
      <c r="D684" s="500">
        <v>0</v>
      </c>
      <c r="F684" s="492">
        <f t="shared" si="30"/>
        <v>0</v>
      </c>
      <c r="G684" s="492">
        <f t="shared" si="31"/>
        <v>0</v>
      </c>
      <c r="H684" s="492">
        <f>IF($S$9="Y",F684*0.05,0)</f>
        <v>0</v>
      </c>
    </row>
    <row r="685" spans="1:8" s="494" customFormat="1" ht="15" customHeight="1">
      <c r="A685" s="490" t="s">
        <v>459</v>
      </c>
      <c r="B685" s="498" t="s">
        <v>1208</v>
      </c>
      <c r="C685" s="513" t="str">
        <f t="shared" si="32"/>
        <v>Color Code</v>
      </c>
      <c r="D685" s="500">
        <v>0</v>
      </c>
      <c r="F685" s="492">
        <f t="shared" si="30"/>
        <v>0</v>
      </c>
      <c r="G685" s="492">
        <f t="shared" si="31"/>
        <v>0</v>
      </c>
      <c r="H685" s="492">
        <f>IF($S$10="Y",F685*0.05,0)</f>
        <v>0</v>
      </c>
    </row>
    <row r="686" spans="1:8" s="494" customFormat="1" ht="15" customHeight="1">
      <c r="A686" s="490" t="s">
        <v>461</v>
      </c>
      <c r="B686" s="498" t="s">
        <v>1209</v>
      </c>
      <c r="C686" s="499" t="str">
        <f t="shared" si="32"/>
        <v>11-12</v>
      </c>
      <c r="D686" s="500">
        <v>0</v>
      </c>
      <c r="F686" s="492">
        <f t="shared" si="30"/>
        <v>0</v>
      </c>
      <c r="G686" s="492">
        <f t="shared" si="31"/>
        <v>0</v>
      </c>
      <c r="H686" s="492">
        <f>IF($S$2="Y",F686*0.05,0)</f>
        <v>0</v>
      </c>
    </row>
    <row r="687" spans="1:8" s="494" customFormat="1" ht="15" customHeight="1">
      <c r="A687" s="490" t="s">
        <v>461</v>
      </c>
      <c r="B687" s="498" t="s">
        <v>1209</v>
      </c>
      <c r="C687" s="504" t="str">
        <f t="shared" si="32"/>
        <v>14-01</v>
      </c>
      <c r="D687" s="500">
        <v>0</v>
      </c>
      <c r="F687" s="492">
        <f t="shared" si="30"/>
        <v>0</v>
      </c>
      <c r="G687" s="492">
        <f t="shared" si="31"/>
        <v>0</v>
      </c>
      <c r="H687" s="492">
        <f>IF($S$3="Y",F687*0.05,0)</f>
        <v>0</v>
      </c>
    </row>
    <row r="688" spans="1:8" s="494" customFormat="1" ht="15" customHeight="1">
      <c r="A688" s="490" t="s">
        <v>461</v>
      </c>
      <c r="B688" s="498" t="s">
        <v>1209</v>
      </c>
      <c r="C688" s="505" t="str">
        <f t="shared" si="32"/>
        <v>15-12</v>
      </c>
      <c r="D688" s="500">
        <v>0</v>
      </c>
      <c r="F688" s="492">
        <f t="shared" si="30"/>
        <v>0</v>
      </c>
      <c r="G688" s="492">
        <f t="shared" si="31"/>
        <v>0</v>
      </c>
      <c r="H688" s="492">
        <f>IF($S$4="Y",F688*0.05,0)</f>
        <v>0</v>
      </c>
    </row>
    <row r="689" spans="1:8" s="494" customFormat="1" ht="15" customHeight="1">
      <c r="A689" s="490" t="s">
        <v>461</v>
      </c>
      <c r="B689" s="498" t="s">
        <v>1209</v>
      </c>
      <c r="C689" s="506" t="str">
        <f t="shared" si="32"/>
        <v>16-16</v>
      </c>
      <c r="D689" s="500">
        <v>0</v>
      </c>
      <c r="F689" s="492">
        <f t="shared" si="30"/>
        <v>0</v>
      </c>
      <c r="G689" s="492">
        <f t="shared" si="31"/>
        <v>0</v>
      </c>
      <c r="H689" s="492">
        <f>IF($S$5="Y",F689*0.05,0)</f>
        <v>0</v>
      </c>
    </row>
    <row r="690" spans="1:8" s="494" customFormat="1" ht="15" customHeight="1">
      <c r="A690" s="490" t="s">
        <v>461</v>
      </c>
      <c r="B690" s="498" t="s">
        <v>1209</v>
      </c>
      <c r="C690" s="507" t="str">
        <f t="shared" si="32"/>
        <v>13-01</v>
      </c>
      <c r="D690" s="500">
        <v>0</v>
      </c>
      <c r="F690" s="492">
        <f t="shared" si="30"/>
        <v>0</v>
      </c>
      <c r="G690" s="492">
        <f t="shared" si="31"/>
        <v>0</v>
      </c>
      <c r="H690" s="492">
        <f>IF($S$6="Y",F690*0.05,0)</f>
        <v>0</v>
      </c>
    </row>
    <row r="691" spans="1:8" s="494" customFormat="1" ht="15" customHeight="1">
      <c r="A691" s="490" t="s">
        <v>461</v>
      </c>
      <c r="B691" s="498" t="s">
        <v>1209</v>
      </c>
      <c r="C691" s="508" t="str">
        <f t="shared" si="32"/>
        <v>07-13</v>
      </c>
      <c r="D691" s="500">
        <v>0</v>
      </c>
      <c r="F691" s="492">
        <f t="shared" si="30"/>
        <v>0</v>
      </c>
      <c r="G691" s="492">
        <f t="shared" si="31"/>
        <v>0</v>
      </c>
      <c r="H691" s="492">
        <f>IF($S$7="Y",F691*0.05,0)</f>
        <v>0</v>
      </c>
    </row>
    <row r="692" spans="1:8" s="494" customFormat="1" ht="15" customHeight="1">
      <c r="A692" s="490" t="s">
        <v>461</v>
      </c>
      <c r="B692" s="498" t="s">
        <v>1209</v>
      </c>
      <c r="C692" s="509" t="str">
        <f t="shared" si="32"/>
        <v>11-26</v>
      </c>
      <c r="D692" s="500">
        <v>0</v>
      </c>
      <c r="F692" s="492">
        <f t="shared" si="30"/>
        <v>0</v>
      </c>
      <c r="G692" s="492">
        <f t="shared" si="31"/>
        <v>0</v>
      </c>
      <c r="H692" s="492">
        <f>IF($S$8="Y",F692*0.05,0)</f>
        <v>0</v>
      </c>
    </row>
    <row r="693" spans="1:8" s="494" customFormat="1" ht="15" customHeight="1">
      <c r="A693" s="490" t="s">
        <v>461</v>
      </c>
      <c r="B693" s="498" t="s">
        <v>1209</v>
      </c>
      <c r="C693" s="512" t="str">
        <f t="shared" si="32"/>
        <v>18-01</v>
      </c>
      <c r="D693" s="500">
        <v>0</v>
      </c>
      <c r="F693" s="492">
        <f t="shared" si="30"/>
        <v>0</v>
      </c>
      <c r="G693" s="492">
        <f t="shared" si="31"/>
        <v>0</v>
      </c>
      <c r="H693" s="492">
        <f>IF($S$9="Y",F693*0.05,0)</f>
        <v>0</v>
      </c>
    </row>
    <row r="694" spans="1:8" s="494" customFormat="1" ht="15" customHeight="1">
      <c r="A694" s="490" t="s">
        <v>461</v>
      </c>
      <c r="B694" s="498" t="s">
        <v>1209</v>
      </c>
      <c r="C694" s="513" t="str">
        <f t="shared" si="32"/>
        <v>Color Code</v>
      </c>
      <c r="D694" s="500">
        <v>0</v>
      </c>
      <c r="F694" s="492">
        <f t="shared" si="30"/>
        <v>0</v>
      </c>
      <c r="G694" s="492">
        <f t="shared" si="31"/>
        <v>0</v>
      </c>
      <c r="H694" s="492">
        <f>IF($S$10="Y",F694*0.05,0)</f>
        <v>0</v>
      </c>
    </row>
    <row r="695" spans="1:8" s="494" customFormat="1" ht="15" customHeight="1">
      <c r="A695" s="490" t="s">
        <v>463</v>
      </c>
      <c r="B695" s="498" t="s">
        <v>1210</v>
      </c>
      <c r="C695" s="499" t="str">
        <f t="shared" si="32"/>
        <v>11-12</v>
      </c>
      <c r="D695" s="500">
        <v>0</v>
      </c>
      <c r="F695" s="492">
        <f t="shared" si="30"/>
        <v>0</v>
      </c>
      <c r="G695" s="492">
        <f t="shared" si="31"/>
        <v>0</v>
      </c>
      <c r="H695" s="492">
        <f>IF($S$2="Y",F695*0.05,0)</f>
        <v>0</v>
      </c>
    </row>
    <row r="696" spans="1:8" s="494" customFormat="1" ht="15" customHeight="1">
      <c r="A696" s="490" t="s">
        <v>463</v>
      </c>
      <c r="B696" s="498" t="s">
        <v>1210</v>
      </c>
      <c r="C696" s="504" t="str">
        <f t="shared" si="32"/>
        <v>14-01</v>
      </c>
      <c r="D696" s="500">
        <v>0</v>
      </c>
      <c r="F696" s="492">
        <f t="shared" si="30"/>
        <v>0</v>
      </c>
      <c r="G696" s="492">
        <f t="shared" si="31"/>
        <v>0</v>
      </c>
      <c r="H696" s="492">
        <f>IF($S$3="Y",F696*0.05,0)</f>
        <v>0</v>
      </c>
    </row>
    <row r="697" spans="1:8" s="494" customFormat="1" ht="15" customHeight="1">
      <c r="A697" s="490" t="s">
        <v>463</v>
      </c>
      <c r="B697" s="498" t="s">
        <v>1210</v>
      </c>
      <c r="C697" s="505" t="str">
        <f t="shared" si="32"/>
        <v>15-12</v>
      </c>
      <c r="D697" s="500">
        <v>0</v>
      </c>
      <c r="F697" s="492">
        <f t="shared" si="30"/>
        <v>0</v>
      </c>
      <c r="G697" s="492">
        <f t="shared" si="31"/>
        <v>0</v>
      </c>
      <c r="H697" s="492">
        <f>IF($S$4="Y",F697*0.05,0)</f>
        <v>0</v>
      </c>
    </row>
    <row r="698" spans="1:8" s="494" customFormat="1" ht="15" customHeight="1">
      <c r="A698" s="490" t="s">
        <v>463</v>
      </c>
      <c r="B698" s="498" t="s">
        <v>1210</v>
      </c>
      <c r="C698" s="506" t="str">
        <f t="shared" si="32"/>
        <v>16-16</v>
      </c>
      <c r="D698" s="500">
        <v>0</v>
      </c>
      <c r="F698" s="492">
        <f t="shared" si="30"/>
        <v>0</v>
      </c>
      <c r="G698" s="492">
        <f t="shared" si="31"/>
        <v>0</v>
      </c>
      <c r="H698" s="492">
        <f>IF($S$5="Y",F698*0.05,0)</f>
        <v>0</v>
      </c>
    </row>
    <row r="699" spans="1:8" s="494" customFormat="1" ht="15" customHeight="1">
      <c r="A699" s="490" t="s">
        <v>463</v>
      </c>
      <c r="B699" s="498" t="s">
        <v>1210</v>
      </c>
      <c r="C699" s="507" t="str">
        <f t="shared" si="32"/>
        <v>13-01</v>
      </c>
      <c r="D699" s="500">
        <v>0</v>
      </c>
      <c r="F699" s="492">
        <f t="shared" si="30"/>
        <v>0</v>
      </c>
      <c r="G699" s="492">
        <f t="shared" si="31"/>
        <v>0</v>
      </c>
      <c r="H699" s="492">
        <f>IF($S$6="Y",F699*0.05,0)</f>
        <v>0</v>
      </c>
    </row>
    <row r="700" spans="1:8" s="494" customFormat="1" ht="15" customHeight="1">
      <c r="A700" s="490" t="s">
        <v>463</v>
      </c>
      <c r="B700" s="498" t="s">
        <v>1210</v>
      </c>
      <c r="C700" s="508" t="str">
        <f t="shared" si="32"/>
        <v>07-13</v>
      </c>
      <c r="D700" s="500">
        <v>0</v>
      </c>
      <c r="F700" s="492">
        <f t="shared" si="30"/>
        <v>0</v>
      </c>
      <c r="G700" s="492">
        <f t="shared" si="31"/>
        <v>0</v>
      </c>
      <c r="H700" s="492">
        <f>IF($S$7="Y",F700*0.05,0)</f>
        <v>0</v>
      </c>
    </row>
    <row r="701" spans="1:8" s="494" customFormat="1" ht="15" customHeight="1">
      <c r="A701" s="490" t="s">
        <v>463</v>
      </c>
      <c r="B701" s="498" t="s">
        <v>1210</v>
      </c>
      <c r="C701" s="509" t="str">
        <f t="shared" si="32"/>
        <v>11-26</v>
      </c>
      <c r="D701" s="500">
        <v>0</v>
      </c>
      <c r="F701" s="492">
        <f t="shared" si="30"/>
        <v>0</v>
      </c>
      <c r="G701" s="492">
        <f t="shared" si="31"/>
        <v>0</v>
      </c>
      <c r="H701" s="492">
        <f>IF($S$8="Y",F701*0.05,0)</f>
        <v>0</v>
      </c>
    </row>
    <row r="702" spans="1:8" s="494" customFormat="1" ht="15" customHeight="1">
      <c r="A702" s="490" t="s">
        <v>463</v>
      </c>
      <c r="B702" s="498" t="s">
        <v>1210</v>
      </c>
      <c r="C702" s="512" t="str">
        <f t="shared" si="32"/>
        <v>18-01</v>
      </c>
      <c r="D702" s="500">
        <v>0</v>
      </c>
      <c r="F702" s="492">
        <f t="shared" si="30"/>
        <v>0</v>
      </c>
      <c r="G702" s="492">
        <f t="shared" si="31"/>
        <v>0</v>
      </c>
      <c r="H702" s="492">
        <f>IF($S$9="Y",F702*0.05,0)</f>
        <v>0</v>
      </c>
    </row>
    <row r="703" spans="1:8" s="494" customFormat="1" ht="15" customHeight="1">
      <c r="A703" s="490" t="s">
        <v>463</v>
      </c>
      <c r="B703" s="498" t="s">
        <v>1210</v>
      </c>
      <c r="C703" s="513" t="str">
        <f t="shared" si="32"/>
        <v>Color Code</v>
      </c>
      <c r="D703" s="500">
        <v>0</v>
      </c>
      <c r="F703" s="492">
        <f t="shared" si="30"/>
        <v>0</v>
      </c>
      <c r="G703" s="492">
        <f t="shared" si="31"/>
        <v>0</v>
      </c>
      <c r="H703" s="492">
        <f>IF($S$10="Y",F703*0.05,0)</f>
        <v>0</v>
      </c>
    </row>
    <row r="704" spans="1:8" s="494" customFormat="1" ht="15" customHeight="1">
      <c r="A704" s="490" t="s">
        <v>465</v>
      </c>
      <c r="B704" s="498" t="s">
        <v>1211</v>
      </c>
      <c r="C704" s="499" t="str">
        <f t="shared" si="32"/>
        <v>11-12</v>
      </c>
      <c r="D704" s="500">
        <v>0</v>
      </c>
      <c r="F704" s="492">
        <f t="shared" si="30"/>
        <v>0</v>
      </c>
      <c r="G704" s="492">
        <f t="shared" si="31"/>
        <v>0</v>
      </c>
      <c r="H704" s="492">
        <f>IF($S$2="Y",F704*0.05,0)</f>
        <v>0</v>
      </c>
    </row>
    <row r="705" spans="1:8" s="494" customFormat="1" ht="15" customHeight="1">
      <c r="A705" s="490" t="s">
        <v>465</v>
      </c>
      <c r="B705" s="498" t="s">
        <v>1211</v>
      </c>
      <c r="C705" s="504" t="str">
        <f t="shared" si="32"/>
        <v>14-01</v>
      </c>
      <c r="D705" s="500">
        <v>0</v>
      </c>
      <c r="F705" s="492">
        <f t="shared" si="30"/>
        <v>0</v>
      </c>
      <c r="G705" s="492">
        <f t="shared" si="31"/>
        <v>0</v>
      </c>
      <c r="H705" s="492">
        <f>IF($S$3="Y",F705*0.05,0)</f>
        <v>0</v>
      </c>
    </row>
    <row r="706" spans="1:8" s="494" customFormat="1" ht="15" customHeight="1">
      <c r="A706" s="490" t="s">
        <v>465</v>
      </c>
      <c r="B706" s="498" t="s">
        <v>1211</v>
      </c>
      <c r="C706" s="505" t="str">
        <f t="shared" si="32"/>
        <v>15-12</v>
      </c>
      <c r="D706" s="500">
        <v>0</v>
      </c>
      <c r="F706" s="492">
        <f t="shared" ref="F706:F769" si="33">D706*E706</f>
        <v>0</v>
      </c>
      <c r="G706" s="492">
        <f t="shared" ref="G706:G769" si="34">IF($S$11="Y",F706*0.05,0)</f>
        <v>0</v>
      </c>
      <c r="H706" s="492">
        <f>IF($S$4="Y",F706*0.05,0)</f>
        <v>0</v>
      </c>
    </row>
    <row r="707" spans="1:8" s="494" customFormat="1" ht="15" customHeight="1">
      <c r="A707" s="490" t="s">
        <v>465</v>
      </c>
      <c r="B707" s="498" t="s">
        <v>1211</v>
      </c>
      <c r="C707" s="506" t="str">
        <f t="shared" si="32"/>
        <v>16-16</v>
      </c>
      <c r="D707" s="500">
        <v>0</v>
      </c>
      <c r="F707" s="492">
        <f t="shared" si="33"/>
        <v>0</v>
      </c>
      <c r="G707" s="492">
        <f t="shared" si="34"/>
        <v>0</v>
      </c>
      <c r="H707" s="492">
        <f>IF($S$5="Y",F707*0.05,0)</f>
        <v>0</v>
      </c>
    </row>
    <row r="708" spans="1:8" s="494" customFormat="1" ht="15" customHeight="1">
      <c r="A708" s="490" t="s">
        <v>465</v>
      </c>
      <c r="B708" s="498" t="s">
        <v>1211</v>
      </c>
      <c r="C708" s="507" t="str">
        <f t="shared" si="32"/>
        <v>13-01</v>
      </c>
      <c r="D708" s="500">
        <v>0</v>
      </c>
      <c r="F708" s="492">
        <f t="shared" si="33"/>
        <v>0</v>
      </c>
      <c r="G708" s="492">
        <f t="shared" si="34"/>
        <v>0</v>
      </c>
      <c r="H708" s="492">
        <f>IF($S$6="Y",F708*0.05,0)</f>
        <v>0</v>
      </c>
    </row>
    <row r="709" spans="1:8" s="494" customFormat="1" ht="15" customHeight="1">
      <c r="A709" s="490" t="s">
        <v>465</v>
      </c>
      <c r="B709" s="498" t="s">
        <v>1211</v>
      </c>
      <c r="C709" s="508" t="str">
        <f t="shared" si="32"/>
        <v>07-13</v>
      </c>
      <c r="D709" s="500">
        <v>0</v>
      </c>
      <c r="F709" s="492">
        <f t="shared" si="33"/>
        <v>0</v>
      </c>
      <c r="G709" s="492">
        <f t="shared" si="34"/>
        <v>0</v>
      </c>
      <c r="H709" s="492">
        <f>IF($S$7="Y",F709*0.05,0)</f>
        <v>0</v>
      </c>
    </row>
    <row r="710" spans="1:8" s="494" customFormat="1" ht="15" customHeight="1">
      <c r="A710" s="490" t="s">
        <v>465</v>
      </c>
      <c r="B710" s="498" t="s">
        <v>1211</v>
      </c>
      <c r="C710" s="509" t="str">
        <f t="shared" si="32"/>
        <v>11-26</v>
      </c>
      <c r="D710" s="500">
        <v>0</v>
      </c>
      <c r="F710" s="492">
        <f t="shared" si="33"/>
        <v>0</v>
      </c>
      <c r="G710" s="492">
        <f t="shared" si="34"/>
        <v>0</v>
      </c>
      <c r="H710" s="492">
        <f>IF($S$8="Y",F710*0.05,0)</f>
        <v>0</v>
      </c>
    </row>
    <row r="711" spans="1:8" s="494" customFormat="1" ht="15" customHeight="1">
      <c r="A711" s="490" t="s">
        <v>465</v>
      </c>
      <c r="B711" s="498" t="s">
        <v>1211</v>
      </c>
      <c r="C711" s="512" t="str">
        <f t="shared" si="32"/>
        <v>18-01</v>
      </c>
      <c r="D711" s="500">
        <v>0</v>
      </c>
      <c r="F711" s="492">
        <f t="shared" si="33"/>
        <v>0</v>
      </c>
      <c r="G711" s="492">
        <f t="shared" si="34"/>
        <v>0</v>
      </c>
      <c r="H711" s="492">
        <f>IF($S$9="Y",F711*0.05,0)</f>
        <v>0</v>
      </c>
    </row>
    <row r="712" spans="1:8" s="494" customFormat="1" ht="15" customHeight="1">
      <c r="A712" s="490" t="s">
        <v>465</v>
      </c>
      <c r="B712" s="498" t="s">
        <v>1211</v>
      </c>
      <c r="C712" s="513" t="str">
        <f t="shared" si="32"/>
        <v>Color Code</v>
      </c>
      <c r="D712" s="500">
        <v>0</v>
      </c>
      <c r="F712" s="492">
        <f t="shared" si="33"/>
        <v>0</v>
      </c>
      <c r="G712" s="492">
        <f t="shared" si="34"/>
        <v>0</v>
      </c>
      <c r="H712" s="492">
        <f>IF($S$10="Y",F712*0.05,0)</f>
        <v>0</v>
      </c>
    </row>
    <row r="713" spans="1:8" s="494" customFormat="1" ht="15" customHeight="1">
      <c r="A713" s="490" t="s">
        <v>467</v>
      </c>
      <c r="B713" s="498" t="s">
        <v>1212</v>
      </c>
      <c r="C713" s="499" t="str">
        <f t="shared" si="32"/>
        <v>11-12</v>
      </c>
      <c r="D713" s="500">
        <v>0</v>
      </c>
      <c r="F713" s="492">
        <f t="shared" si="33"/>
        <v>0</v>
      </c>
      <c r="G713" s="492">
        <f t="shared" si="34"/>
        <v>0</v>
      </c>
      <c r="H713" s="492">
        <f>IF($S$2="Y",F713*0.05,0)</f>
        <v>0</v>
      </c>
    </row>
    <row r="714" spans="1:8" s="494" customFormat="1" ht="15" customHeight="1">
      <c r="A714" s="490" t="s">
        <v>467</v>
      </c>
      <c r="B714" s="498" t="s">
        <v>1212</v>
      </c>
      <c r="C714" s="504" t="str">
        <f t="shared" si="32"/>
        <v>14-01</v>
      </c>
      <c r="D714" s="500">
        <v>0</v>
      </c>
      <c r="F714" s="492">
        <f t="shared" si="33"/>
        <v>0</v>
      </c>
      <c r="G714" s="492">
        <f t="shared" si="34"/>
        <v>0</v>
      </c>
      <c r="H714" s="492">
        <f>IF($S$3="Y",F714*0.05,0)</f>
        <v>0</v>
      </c>
    </row>
    <row r="715" spans="1:8" s="494" customFormat="1" ht="15" customHeight="1">
      <c r="A715" s="490" t="s">
        <v>467</v>
      </c>
      <c r="B715" s="498" t="s">
        <v>1212</v>
      </c>
      <c r="C715" s="505" t="str">
        <f t="shared" ref="C715:C778" si="35">C706</f>
        <v>15-12</v>
      </c>
      <c r="D715" s="500">
        <v>0</v>
      </c>
      <c r="F715" s="492">
        <f t="shared" si="33"/>
        <v>0</v>
      </c>
      <c r="G715" s="492">
        <f t="shared" si="34"/>
        <v>0</v>
      </c>
      <c r="H715" s="492">
        <f>IF($S$4="Y",F715*0.05,0)</f>
        <v>0</v>
      </c>
    </row>
    <row r="716" spans="1:8" s="494" customFormat="1" ht="15" customHeight="1">
      <c r="A716" s="490" t="s">
        <v>467</v>
      </c>
      <c r="B716" s="498" t="s">
        <v>1212</v>
      </c>
      <c r="C716" s="506" t="str">
        <f t="shared" si="35"/>
        <v>16-16</v>
      </c>
      <c r="D716" s="500">
        <v>0</v>
      </c>
      <c r="F716" s="492">
        <f t="shared" si="33"/>
        <v>0</v>
      </c>
      <c r="G716" s="492">
        <f t="shared" si="34"/>
        <v>0</v>
      </c>
      <c r="H716" s="492">
        <f>IF($S$5="Y",F716*0.05,0)</f>
        <v>0</v>
      </c>
    </row>
    <row r="717" spans="1:8" s="494" customFormat="1" ht="15" customHeight="1">
      <c r="A717" s="490" t="s">
        <v>467</v>
      </c>
      <c r="B717" s="498" t="s">
        <v>1212</v>
      </c>
      <c r="C717" s="507" t="str">
        <f t="shared" si="35"/>
        <v>13-01</v>
      </c>
      <c r="D717" s="500">
        <v>0</v>
      </c>
      <c r="F717" s="492">
        <f t="shared" si="33"/>
        <v>0</v>
      </c>
      <c r="G717" s="492">
        <f t="shared" si="34"/>
        <v>0</v>
      </c>
      <c r="H717" s="492">
        <f>IF($S$6="Y",F717*0.05,0)</f>
        <v>0</v>
      </c>
    </row>
    <row r="718" spans="1:8" s="494" customFormat="1" ht="15" customHeight="1">
      <c r="A718" s="490" t="s">
        <v>467</v>
      </c>
      <c r="B718" s="498" t="s">
        <v>1212</v>
      </c>
      <c r="C718" s="508" t="str">
        <f t="shared" si="35"/>
        <v>07-13</v>
      </c>
      <c r="D718" s="500">
        <v>0</v>
      </c>
      <c r="F718" s="492">
        <f t="shared" si="33"/>
        <v>0</v>
      </c>
      <c r="G718" s="492">
        <f t="shared" si="34"/>
        <v>0</v>
      </c>
      <c r="H718" s="492">
        <f>IF($S$7="Y",F718*0.05,0)</f>
        <v>0</v>
      </c>
    </row>
    <row r="719" spans="1:8" s="494" customFormat="1" ht="15" customHeight="1">
      <c r="A719" s="490" t="s">
        <v>467</v>
      </c>
      <c r="B719" s="498" t="s">
        <v>1212</v>
      </c>
      <c r="C719" s="509" t="str">
        <f t="shared" si="35"/>
        <v>11-26</v>
      </c>
      <c r="D719" s="500">
        <v>0</v>
      </c>
      <c r="F719" s="492">
        <f t="shared" si="33"/>
        <v>0</v>
      </c>
      <c r="G719" s="492">
        <f t="shared" si="34"/>
        <v>0</v>
      </c>
      <c r="H719" s="492">
        <f>IF($S$8="Y",F719*0.05,0)</f>
        <v>0</v>
      </c>
    </row>
    <row r="720" spans="1:8" s="494" customFormat="1" ht="15" customHeight="1">
      <c r="A720" s="490" t="s">
        <v>467</v>
      </c>
      <c r="B720" s="498" t="s">
        <v>1212</v>
      </c>
      <c r="C720" s="512" t="str">
        <f t="shared" si="35"/>
        <v>18-01</v>
      </c>
      <c r="D720" s="500">
        <v>0</v>
      </c>
      <c r="F720" s="492">
        <f t="shared" si="33"/>
        <v>0</v>
      </c>
      <c r="G720" s="492">
        <f t="shared" si="34"/>
        <v>0</v>
      </c>
      <c r="H720" s="492">
        <f>IF($S$9="Y",F720*0.05,0)</f>
        <v>0</v>
      </c>
    </row>
    <row r="721" spans="1:8" s="494" customFormat="1" ht="15" customHeight="1">
      <c r="A721" s="490" t="s">
        <v>467</v>
      </c>
      <c r="B721" s="498" t="s">
        <v>1212</v>
      </c>
      <c r="C721" s="513" t="str">
        <f t="shared" si="35"/>
        <v>Color Code</v>
      </c>
      <c r="D721" s="500">
        <v>0</v>
      </c>
      <c r="F721" s="492">
        <f t="shared" si="33"/>
        <v>0</v>
      </c>
      <c r="G721" s="492">
        <f t="shared" si="34"/>
        <v>0</v>
      </c>
      <c r="H721" s="492">
        <f>IF($S$10="Y",F721*0.05,0)</f>
        <v>0</v>
      </c>
    </row>
    <row r="722" spans="1:8" s="494" customFormat="1" ht="15" customHeight="1">
      <c r="A722" s="490" t="s">
        <v>469</v>
      </c>
      <c r="B722" s="498" t="s">
        <v>1213</v>
      </c>
      <c r="C722" s="499" t="str">
        <f t="shared" si="35"/>
        <v>11-12</v>
      </c>
      <c r="D722" s="500">
        <v>0</v>
      </c>
      <c r="F722" s="492">
        <f t="shared" si="33"/>
        <v>0</v>
      </c>
      <c r="G722" s="492">
        <f t="shared" si="34"/>
        <v>0</v>
      </c>
      <c r="H722" s="492">
        <f>IF($S$2="Y",F722*0.05,0)</f>
        <v>0</v>
      </c>
    </row>
    <row r="723" spans="1:8" s="494" customFormat="1" ht="15" customHeight="1">
      <c r="A723" s="490" t="s">
        <v>469</v>
      </c>
      <c r="B723" s="498" t="s">
        <v>1213</v>
      </c>
      <c r="C723" s="504" t="str">
        <f t="shared" si="35"/>
        <v>14-01</v>
      </c>
      <c r="D723" s="500">
        <v>0</v>
      </c>
      <c r="F723" s="492">
        <f t="shared" si="33"/>
        <v>0</v>
      </c>
      <c r="G723" s="492">
        <f t="shared" si="34"/>
        <v>0</v>
      </c>
      <c r="H723" s="492">
        <f>IF($S$3="Y",F723*0.05,0)</f>
        <v>0</v>
      </c>
    </row>
    <row r="724" spans="1:8" s="494" customFormat="1" ht="15" customHeight="1">
      <c r="A724" s="490" t="s">
        <v>469</v>
      </c>
      <c r="B724" s="498" t="s">
        <v>1213</v>
      </c>
      <c r="C724" s="505" t="str">
        <f t="shared" si="35"/>
        <v>15-12</v>
      </c>
      <c r="D724" s="500">
        <v>0</v>
      </c>
      <c r="F724" s="492">
        <f t="shared" si="33"/>
        <v>0</v>
      </c>
      <c r="G724" s="492">
        <f t="shared" si="34"/>
        <v>0</v>
      </c>
      <c r="H724" s="492">
        <f>IF($S$4="Y",F724*0.05,0)</f>
        <v>0</v>
      </c>
    </row>
    <row r="725" spans="1:8" s="494" customFormat="1" ht="15" customHeight="1">
      <c r="A725" s="490" t="s">
        <v>469</v>
      </c>
      <c r="B725" s="498" t="s">
        <v>1213</v>
      </c>
      <c r="C725" s="506" t="str">
        <f t="shared" si="35"/>
        <v>16-16</v>
      </c>
      <c r="D725" s="500">
        <v>0</v>
      </c>
      <c r="F725" s="492">
        <f t="shared" si="33"/>
        <v>0</v>
      </c>
      <c r="G725" s="492">
        <f t="shared" si="34"/>
        <v>0</v>
      </c>
      <c r="H725" s="492">
        <f>IF($S$5="Y",F725*0.05,0)</f>
        <v>0</v>
      </c>
    </row>
    <row r="726" spans="1:8" s="494" customFormat="1" ht="15" customHeight="1">
      <c r="A726" s="490" t="s">
        <v>469</v>
      </c>
      <c r="B726" s="498" t="s">
        <v>1213</v>
      </c>
      <c r="C726" s="507" t="str">
        <f t="shared" si="35"/>
        <v>13-01</v>
      </c>
      <c r="D726" s="500">
        <v>0</v>
      </c>
      <c r="F726" s="492">
        <f t="shared" si="33"/>
        <v>0</v>
      </c>
      <c r="G726" s="492">
        <f t="shared" si="34"/>
        <v>0</v>
      </c>
      <c r="H726" s="492">
        <f>IF($S$6="Y",F726*0.05,0)</f>
        <v>0</v>
      </c>
    </row>
    <row r="727" spans="1:8" s="494" customFormat="1" ht="15" customHeight="1">
      <c r="A727" s="490" t="s">
        <v>469</v>
      </c>
      <c r="B727" s="498" t="s">
        <v>1213</v>
      </c>
      <c r="C727" s="508" t="str">
        <f t="shared" si="35"/>
        <v>07-13</v>
      </c>
      <c r="D727" s="500">
        <v>0</v>
      </c>
      <c r="F727" s="492">
        <f t="shared" si="33"/>
        <v>0</v>
      </c>
      <c r="G727" s="492">
        <f t="shared" si="34"/>
        <v>0</v>
      </c>
      <c r="H727" s="492">
        <f>IF($S$7="Y",F727*0.05,0)</f>
        <v>0</v>
      </c>
    </row>
    <row r="728" spans="1:8" s="494" customFormat="1" ht="15" customHeight="1">
      <c r="A728" s="490" t="s">
        <v>469</v>
      </c>
      <c r="B728" s="498" t="s">
        <v>1213</v>
      </c>
      <c r="C728" s="509" t="str">
        <f t="shared" si="35"/>
        <v>11-26</v>
      </c>
      <c r="D728" s="500">
        <v>0</v>
      </c>
      <c r="F728" s="492">
        <f t="shared" si="33"/>
        <v>0</v>
      </c>
      <c r="G728" s="492">
        <f t="shared" si="34"/>
        <v>0</v>
      </c>
      <c r="H728" s="492">
        <f>IF($S$8="Y",F728*0.05,0)</f>
        <v>0</v>
      </c>
    </row>
    <row r="729" spans="1:8" s="494" customFormat="1" ht="15" customHeight="1">
      <c r="A729" s="490" t="s">
        <v>469</v>
      </c>
      <c r="B729" s="498" t="s">
        <v>1213</v>
      </c>
      <c r="C729" s="512" t="str">
        <f t="shared" si="35"/>
        <v>18-01</v>
      </c>
      <c r="D729" s="500">
        <v>0</v>
      </c>
      <c r="F729" s="492">
        <f t="shared" si="33"/>
        <v>0</v>
      </c>
      <c r="G729" s="492">
        <f t="shared" si="34"/>
        <v>0</v>
      </c>
      <c r="H729" s="492">
        <f>IF($S$9="Y",F729*0.05,0)</f>
        <v>0</v>
      </c>
    </row>
    <row r="730" spans="1:8" s="494" customFormat="1" ht="15" customHeight="1">
      <c r="A730" s="490" t="s">
        <v>469</v>
      </c>
      <c r="B730" s="498" t="s">
        <v>1213</v>
      </c>
      <c r="C730" s="513" t="str">
        <f t="shared" si="35"/>
        <v>Color Code</v>
      </c>
      <c r="D730" s="500">
        <v>0</v>
      </c>
      <c r="F730" s="492">
        <f t="shared" si="33"/>
        <v>0</v>
      </c>
      <c r="G730" s="492">
        <f t="shared" si="34"/>
        <v>0</v>
      </c>
      <c r="H730" s="492">
        <f>IF($S$10="Y",F730*0.05,0)</f>
        <v>0</v>
      </c>
    </row>
    <row r="731" spans="1:8" s="494" customFormat="1" ht="15" customHeight="1">
      <c r="A731" s="490" t="s">
        <v>471</v>
      </c>
      <c r="B731" s="498" t="s">
        <v>1214</v>
      </c>
      <c r="C731" s="499" t="str">
        <f t="shared" si="35"/>
        <v>11-12</v>
      </c>
      <c r="D731" s="500">
        <v>0</v>
      </c>
      <c r="F731" s="492">
        <f t="shared" si="33"/>
        <v>0</v>
      </c>
      <c r="G731" s="492">
        <f t="shared" si="34"/>
        <v>0</v>
      </c>
      <c r="H731" s="492">
        <f>IF($S$2="Y",F731*0.05,0)</f>
        <v>0</v>
      </c>
    </row>
    <row r="732" spans="1:8" s="494" customFormat="1" ht="15" customHeight="1">
      <c r="A732" s="490" t="s">
        <v>471</v>
      </c>
      <c r="B732" s="498" t="s">
        <v>1214</v>
      </c>
      <c r="C732" s="504" t="str">
        <f t="shared" si="35"/>
        <v>14-01</v>
      </c>
      <c r="D732" s="500">
        <v>0</v>
      </c>
      <c r="F732" s="492">
        <f t="shared" si="33"/>
        <v>0</v>
      </c>
      <c r="G732" s="492">
        <f t="shared" si="34"/>
        <v>0</v>
      </c>
      <c r="H732" s="492">
        <f>IF($S$3="Y",F732*0.05,0)</f>
        <v>0</v>
      </c>
    </row>
    <row r="733" spans="1:8" s="494" customFormat="1" ht="15" customHeight="1">
      <c r="A733" s="490" t="s">
        <v>471</v>
      </c>
      <c r="B733" s="498" t="s">
        <v>1214</v>
      </c>
      <c r="C733" s="505" t="str">
        <f t="shared" si="35"/>
        <v>15-12</v>
      </c>
      <c r="D733" s="500">
        <v>0</v>
      </c>
      <c r="F733" s="492">
        <f t="shared" si="33"/>
        <v>0</v>
      </c>
      <c r="G733" s="492">
        <f t="shared" si="34"/>
        <v>0</v>
      </c>
      <c r="H733" s="492">
        <f>IF($S$4="Y",F733*0.05,0)</f>
        <v>0</v>
      </c>
    </row>
    <row r="734" spans="1:8" s="494" customFormat="1" ht="15" customHeight="1">
      <c r="A734" s="490" t="s">
        <v>471</v>
      </c>
      <c r="B734" s="498" t="s">
        <v>1214</v>
      </c>
      <c r="C734" s="506" t="str">
        <f t="shared" si="35"/>
        <v>16-16</v>
      </c>
      <c r="D734" s="500">
        <v>0</v>
      </c>
      <c r="F734" s="492">
        <f t="shared" si="33"/>
        <v>0</v>
      </c>
      <c r="G734" s="492">
        <f t="shared" si="34"/>
        <v>0</v>
      </c>
      <c r="H734" s="492">
        <f>IF($S$5="Y",F734*0.05,0)</f>
        <v>0</v>
      </c>
    </row>
    <row r="735" spans="1:8" s="494" customFormat="1" ht="15" customHeight="1">
      <c r="A735" s="490" t="s">
        <v>471</v>
      </c>
      <c r="B735" s="498" t="s">
        <v>1214</v>
      </c>
      <c r="C735" s="507" t="str">
        <f t="shared" si="35"/>
        <v>13-01</v>
      </c>
      <c r="D735" s="500">
        <v>0</v>
      </c>
      <c r="F735" s="492">
        <f t="shared" si="33"/>
        <v>0</v>
      </c>
      <c r="G735" s="492">
        <f t="shared" si="34"/>
        <v>0</v>
      </c>
      <c r="H735" s="492">
        <f>IF($S$6="Y",F735*0.05,0)</f>
        <v>0</v>
      </c>
    </row>
    <row r="736" spans="1:8" s="494" customFormat="1" ht="15" customHeight="1">
      <c r="A736" s="490" t="s">
        <v>471</v>
      </c>
      <c r="B736" s="498" t="s">
        <v>1214</v>
      </c>
      <c r="C736" s="508" t="str">
        <f t="shared" si="35"/>
        <v>07-13</v>
      </c>
      <c r="D736" s="500">
        <v>0</v>
      </c>
      <c r="F736" s="492">
        <f t="shared" si="33"/>
        <v>0</v>
      </c>
      <c r="G736" s="492">
        <f t="shared" si="34"/>
        <v>0</v>
      </c>
      <c r="H736" s="492">
        <f>IF($S$7="Y",F736*0.05,0)</f>
        <v>0</v>
      </c>
    </row>
    <row r="737" spans="1:8" s="494" customFormat="1" ht="15" customHeight="1">
      <c r="A737" s="490" t="s">
        <v>471</v>
      </c>
      <c r="B737" s="498" t="s">
        <v>1214</v>
      </c>
      <c r="C737" s="509" t="str">
        <f t="shared" si="35"/>
        <v>11-26</v>
      </c>
      <c r="D737" s="500">
        <v>0</v>
      </c>
      <c r="F737" s="492">
        <f t="shared" si="33"/>
        <v>0</v>
      </c>
      <c r="G737" s="492">
        <f t="shared" si="34"/>
        <v>0</v>
      </c>
      <c r="H737" s="492">
        <f>IF($S$8="Y",F737*0.05,0)</f>
        <v>0</v>
      </c>
    </row>
    <row r="738" spans="1:8" s="494" customFormat="1" ht="15" customHeight="1">
      <c r="A738" s="490" t="s">
        <v>471</v>
      </c>
      <c r="B738" s="498" t="s">
        <v>1214</v>
      </c>
      <c r="C738" s="512" t="str">
        <f t="shared" si="35"/>
        <v>18-01</v>
      </c>
      <c r="D738" s="500">
        <v>0</v>
      </c>
      <c r="F738" s="492">
        <f t="shared" si="33"/>
        <v>0</v>
      </c>
      <c r="G738" s="492">
        <f t="shared" si="34"/>
        <v>0</v>
      </c>
      <c r="H738" s="492">
        <f>IF($S$9="Y",F738*0.05,0)</f>
        <v>0</v>
      </c>
    </row>
    <row r="739" spans="1:8" s="494" customFormat="1" ht="15" customHeight="1">
      <c r="A739" s="490" t="s">
        <v>471</v>
      </c>
      <c r="B739" s="498" t="s">
        <v>1214</v>
      </c>
      <c r="C739" s="513" t="str">
        <f t="shared" si="35"/>
        <v>Color Code</v>
      </c>
      <c r="D739" s="500">
        <v>0</v>
      </c>
      <c r="F739" s="492">
        <f t="shared" si="33"/>
        <v>0</v>
      </c>
      <c r="G739" s="492">
        <f t="shared" si="34"/>
        <v>0</v>
      </c>
      <c r="H739" s="492">
        <f>IF($S$10="Y",F739*0.05,0)</f>
        <v>0</v>
      </c>
    </row>
    <row r="740" spans="1:8" s="494" customFormat="1" ht="15" customHeight="1">
      <c r="A740" s="490" t="s">
        <v>473</v>
      </c>
      <c r="B740" s="498" t="s">
        <v>1215</v>
      </c>
      <c r="C740" s="499" t="str">
        <f t="shared" si="35"/>
        <v>11-12</v>
      </c>
      <c r="D740" s="500">
        <v>0</v>
      </c>
      <c r="F740" s="492">
        <f t="shared" si="33"/>
        <v>0</v>
      </c>
      <c r="G740" s="492">
        <f t="shared" si="34"/>
        <v>0</v>
      </c>
      <c r="H740" s="492">
        <f>IF($S$2="Y",F740*0.05,0)</f>
        <v>0</v>
      </c>
    </row>
    <row r="741" spans="1:8" s="494" customFormat="1" ht="15" customHeight="1">
      <c r="A741" s="490" t="s">
        <v>473</v>
      </c>
      <c r="B741" s="498" t="s">
        <v>1215</v>
      </c>
      <c r="C741" s="504" t="str">
        <f t="shared" si="35"/>
        <v>14-01</v>
      </c>
      <c r="D741" s="500">
        <v>0</v>
      </c>
      <c r="F741" s="492">
        <f t="shared" si="33"/>
        <v>0</v>
      </c>
      <c r="G741" s="492">
        <f t="shared" si="34"/>
        <v>0</v>
      </c>
      <c r="H741" s="492">
        <f>IF($S$3="Y",F741*0.05,0)</f>
        <v>0</v>
      </c>
    </row>
    <row r="742" spans="1:8" s="494" customFormat="1" ht="15" customHeight="1">
      <c r="A742" s="490" t="s">
        <v>473</v>
      </c>
      <c r="B742" s="498" t="s">
        <v>1215</v>
      </c>
      <c r="C742" s="505" t="str">
        <f t="shared" si="35"/>
        <v>15-12</v>
      </c>
      <c r="D742" s="500">
        <v>0</v>
      </c>
      <c r="F742" s="492">
        <f t="shared" si="33"/>
        <v>0</v>
      </c>
      <c r="G742" s="492">
        <f t="shared" si="34"/>
        <v>0</v>
      </c>
      <c r="H742" s="492">
        <f>IF($S$4="Y",F742*0.05,0)</f>
        <v>0</v>
      </c>
    </row>
    <row r="743" spans="1:8" s="494" customFormat="1" ht="15" customHeight="1">
      <c r="A743" s="490" t="s">
        <v>473</v>
      </c>
      <c r="B743" s="498" t="s">
        <v>1215</v>
      </c>
      <c r="C743" s="506" t="str">
        <f t="shared" si="35"/>
        <v>16-16</v>
      </c>
      <c r="D743" s="500">
        <v>0</v>
      </c>
      <c r="F743" s="492">
        <f t="shared" si="33"/>
        <v>0</v>
      </c>
      <c r="G743" s="492">
        <f t="shared" si="34"/>
        <v>0</v>
      </c>
      <c r="H743" s="492">
        <f>IF($S$5="Y",F743*0.05,0)</f>
        <v>0</v>
      </c>
    </row>
    <row r="744" spans="1:8" s="494" customFormat="1" ht="15" customHeight="1">
      <c r="A744" s="490" t="s">
        <v>473</v>
      </c>
      <c r="B744" s="498" t="s">
        <v>1215</v>
      </c>
      <c r="C744" s="507" t="str">
        <f t="shared" si="35"/>
        <v>13-01</v>
      </c>
      <c r="D744" s="500">
        <v>0</v>
      </c>
      <c r="F744" s="492">
        <f t="shared" si="33"/>
        <v>0</v>
      </c>
      <c r="G744" s="492">
        <f t="shared" si="34"/>
        <v>0</v>
      </c>
      <c r="H744" s="492">
        <f>IF($S$6="Y",F744*0.05,0)</f>
        <v>0</v>
      </c>
    </row>
    <row r="745" spans="1:8" s="494" customFormat="1" ht="15" customHeight="1">
      <c r="A745" s="490" t="s">
        <v>473</v>
      </c>
      <c r="B745" s="498" t="s">
        <v>1215</v>
      </c>
      <c r="C745" s="508" t="str">
        <f t="shared" si="35"/>
        <v>07-13</v>
      </c>
      <c r="D745" s="500">
        <v>0</v>
      </c>
      <c r="F745" s="492">
        <f t="shared" si="33"/>
        <v>0</v>
      </c>
      <c r="G745" s="492">
        <f t="shared" si="34"/>
        <v>0</v>
      </c>
      <c r="H745" s="492">
        <f>IF($S$7="Y",F745*0.05,0)</f>
        <v>0</v>
      </c>
    </row>
    <row r="746" spans="1:8" s="494" customFormat="1" ht="15" customHeight="1">
      <c r="A746" s="490" t="s">
        <v>473</v>
      </c>
      <c r="B746" s="498" t="s">
        <v>1215</v>
      </c>
      <c r="C746" s="509" t="str">
        <f t="shared" si="35"/>
        <v>11-26</v>
      </c>
      <c r="D746" s="500">
        <v>0</v>
      </c>
      <c r="F746" s="492">
        <f t="shared" si="33"/>
        <v>0</v>
      </c>
      <c r="G746" s="492">
        <f t="shared" si="34"/>
        <v>0</v>
      </c>
      <c r="H746" s="492">
        <f>IF($S$8="Y",F746*0.05,0)</f>
        <v>0</v>
      </c>
    </row>
    <row r="747" spans="1:8" s="494" customFormat="1" ht="15" customHeight="1">
      <c r="A747" s="490" t="s">
        <v>473</v>
      </c>
      <c r="B747" s="498" t="s">
        <v>1215</v>
      </c>
      <c r="C747" s="512" t="str">
        <f t="shared" si="35"/>
        <v>18-01</v>
      </c>
      <c r="D747" s="500">
        <v>0</v>
      </c>
      <c r="F747" s="492">
        <f t="shared" si="33"/>
        <v>0</v>
      </c>
      <c r="G747" s="492">
        <f t="shared" si="34"/>
        <v>0</v>
      </c>
      <c r="H747" s="492">
        <f>IF($S$9="Y",F747*0.05,0)</f>
        <v>0</v>
      </c>
    </row>
    <row r="748" spans="1:8" s="494" customFormat="1" ht="15" customHeight="1">
      <c r="A748" s="490" t="s">
        <v>473</v>
      </c>
      <c r="B748" s="498" t="s">
        <v>1215</v>
      </c>
      <c r="C748" s="513" t="str">
        <f t="shared" si="35"/>
        <v>Color Code</v>
      </c>
      <c r="D748" s="500">
        <v>0</v>
      </c>
      <c r="F748" s="492">
        <f t="shared" si="33"/>
        <v>0</v>
      </c>
      <c r="G748" s="492">
        <f t="shared" si="34"/>
        <v>0</v>
      </c>
      <c r="H748" s="492">
        <f>IF($S$10="Y",F748*0.05,0)</f>
        <v>0</v>
      </c>
    </row>
    <row r="749" spans="1:8" s="494" customFormat="1" ht="15" customHeight="1">
      <c r="A749" s="490" t="s">
        <v>475</v>
      </c>
      <c r="B749" s="498" t="s">
        <v>1216</v>
      </c>
      <c r="C749" s="499" t="str">
        <f t="shared" si="35"/>
        <v>11-12</v>
      </c>
      <c r="D749" s="500">
        <v>0</v>
      </c>
      <c r="F749" s="492">
        <f t="shared" si="33"/>
        <v>0</v>
      </c>
      <c r="G749" s="492">
        <f t="shared" si="34"/>
        <v>0</v>
      </c>
      <c r="H749" s="492">
        <f>IF($S$2="Y",F749*0.05,0)</f>
        <v>0</v>
      </c>
    </row>
    <row r="750" spans="1:8" s="494" customFormat="1" ht="15" customHeight="1">
      <c r="A750" s="490" t="s">
        <v>475</v>
      </c>
      <c r="B750" s="498" t="s">
        <v>1216</v>
      </c>
      <c r="C750" s="504" t="str">
        <f t="shared" si="35"/>
        <v>14-01</v>
      </c>
      <c r="D750" s="500">
        <v>0</v>
      </c>
      <c r="F750" s="492">
        <f t="shared" si="33"/>
        <v>0</v>
      </c>
      <c r="G750" s="492">
        <f t="shared" si="34"/>
        <v>0</v>
      </c>
      <c r="H750" s="492">
        <f>IF($S$3="Y",F750*0.05,0)</f>
        <v>0</v>
      </c>
    </row>
    <row r="751" spans="1:8" s="494" customFormat="1" ht="15" customHeight="1">
      <c r="A751" s="490" t="s">
        <v>475</v>
      </c>
      <c r="B751" s="498" t="s">
        <v>1216</v>
      </c>
      <c r="C751" s="505" t="str">
        <f t="shared" si="35"/>
        <v>15-12</v>
      </c>
      <c r="D751" s="500">
        <v>0</v>
      </c>
      <c r="F751" s="492">
        <f t="shared" si="33"/>
        <v>0</v>
      </c>
      <c r="G751" s="492">
        <f t="shared" si="34"/>
        <v>0</v>
      </c>
      <c r="H751" s="492">
        <f>IF($S$4="Y",F751*0.05,0)</f>
        <v>0</v>
      </c>
    </row>
    <row r="752" spans="1:8" s="494" customFormat="1" ht="15" customHeight="1">
      <c r="A752" s="490" t="s">
        <v>475</v>
      </c>
      <c r="B752" s="498" t="s">
        <v>1216</v>
      </c>
      <c r="C752" s="506" t="str">
        <f t="shared" si="35"/>
        <v>16-16</v>
      </c>
      <c r="D752" s="500">
        <v>0</v>
      </c>
      <c r="F752" s="492">
        <f t="shared" si="33"/>
        <v>0</v>
      </c>
      <c r="G752" s="492">
        <f t="shared" si="34"/>
        <v>0</v>
      </c>
      <c r="H752" s="492">
        <f>IF($S$5="Y",F752*0.05,0)</f>
        <v>0</v>
      </c>
    </row>
    <row r="753" spans="1:8" s="494" customFormat="1" ht="15" customHeight="1">
      <c r="A753" s="490" t="s">
        <v>475</v>
      </c>
      <c r="B753" s="498" t="s">
        <v>1216</v>
      </c>
      <c r="C753" s="507" t="str">
        <f t="shared" si="35"/>
        <v>13-01</v>
      </c>
      <c r="D753" s="500">
        <v>0</v>
      </c>
      <c r="F753" s="492">
        <f t="shared" si="33"/>
        <v>0</v>
      </c>
      <c r="G753" s="492">
        <f t="shared" si="34"/>
        <v>0</v>
      </c>
      <c r="H753" s="492">
        <f>IF($S$6="Y",F753*0.05,0)</f>
        <v>0</v>
      </c>
    </row>
    <row r="754" spans="1:8" s="494" customFormat="1" ht="15" customHeight="1">
      <c r="A754" s="490" t="s">
        <v>475</v>
      </c>
      <c r="B754" s="498" t="s">
        <v>1216</v>
      </c>
      <c r="C754" s="508" t="str">
        <f t="shared" si="35"/>
        <v>07-13</v>
      </c>
      <c r="D754" s="500">
        <v>0</v>
      </c>
      <c r="F754" s="492">
        <f t="shared" si="33"/>
        <v>0</v>
      </c>
      <c r="G754" s="492">
        <f t="shared" si="34"/>
        <v>0</v>
      </c>
      <c r="H754" s="492">
        <f>IF($S$7="Y",F754*0.05,0)</f>
        <v>0</v>
      </c>
    </row>
    <row r="755" spans="1:8" s="494" customFormat="1" ht="15" customHeight="1">
      <c r="A755" s="490" t="s">
        <v>475</v>
      </c>
      <c r="B755" s="498" t="s">
        <v>1216</v>
      </c>
      <c r="C755" s="509" t="str">
        <f t="shared" si="35"/>
        <v>11-26</v>
      </c>
      <c r="D755" s="500">
        <v>0</v>
      </c>
      <c r="F755" s="492">
        <f t="shared" si="33"/>
        <v>0</v>
      </c>
      <c r="G755" s="492">
        <f t="shared" si="34"/>
        <v>0</v>
      </c>
      <c r="H755" s="492">
        <f>IF($S$8="Y",F755*0.05,0)</f>
        <v>0</v>
      </c>
    </row>
    <row r="756" spans="1:8" s="494" customFormat="1" ht="15" customHeight="1">
      <c r="A756" s="490" t="s">
        <v>475</v>
      </c>
      <c r="B756" s="498" t="s">
        <v>1216</v>
      </c>
      <c r="C756" s="512" t="str">
        <f t="shared" si="35"/>
        <v>18-01</v>
      </c>
      <c r="D756" s="500">
        <v>0</v>
      </c>
      <c r="F756" s="492">
        <f t="shared" si="33"/>
        <v>0</v>
      </c>
      <c r="G756" s="492">
        <f t="shared" si="34"/>
        <v>0</v>
      </c>
      <c r="H756" s="492">
        <f>IF($S$9="Y",F756*0.05,0)</f>
        <v>0</v>
      </c>
    </row>
    <row r="757" spans="1:8" s="494" customFormat="1" ht="15" customHeight="1">
      <c r="A757" s="490" t="s">
        <v>475</v>
      </c>
      <c r="B757" s="498" t="s">
        <v>1216</v>
      </c>
      <c r="C757" s="513" t="str">
        <f t="shared" si="35"/>
        <v>Color Code</v>
      </c>
      <c r="D757" s="500">
        <v>0</v>
      </c>
      <c r="F757" s="492">
        <f t="shared" si="33"/>
        <v>0</v>
      </c>
      <c r="G757" s="492">
        <f t="shared" si="34"/>
        <v>0</v>
      </c>
      <c r="H757" s="492">
        <f>IF($S$10="Y",F757*0.05,0)</f>
        <v>0</v>
      </c>
    </row>
    <row r="758" spans="1:8" s="494" customFormat="1" ht="15" customHeight="1">
      <c r="A758" s="490" t="s">
        <v>779</v>
      </c>
      <c r="B758" s="498" t="s">
        <v>1217</v>
      </c>
      <c r="C758" s="499" t="str">
        <f t="shared" si="35"/>
        <v>11-12</v>
      </c>
      <c r="D758" s="500">
        <v>0</v>
      </c>
      <c r="F758" s="492">
        <f t="shared" si="33"/>
        <v>0</v>
      </c>
      <c r="G758" s="492">
        <f t="shared" si="34"/>
        <v>0</v>
      </c>
      <c r="H758" s="492">
        <f>IF($S$2="Y",F758*0.05,0)</f>
        <v>0</v>
      </c>
    </row>
    <row r="759" spans="1:8" s="494" customFormat="1" ht="15" customHeight="1">
      <c r="A759" s="490" t="s">
        <v>779</v>
      </c>
      <c r="B759" s="498" t="s">
        <v>1217</v>
      </c>
      <c r="C759" s="504" t="str">
        <f t="shared" si="35"/>
        <v>14-01</v>
      </c>
      <c r="D759" s="500">
        <v>0</v>
      </c>
      <c r="F759" s="492">
        <f t="shared" si="33"/>
        <v>0</v>
      </c>
      <c r="G759" s="492">
        <f t="shared" si="34"/>
        <v>0</v>
      </c>
      <c r="H759" s="492">
        <f>IF($S$3="Y",F759*0.05,0)</f>
        <v>0</v>
      </c>
    </row>
    <row r="760" spans="1:8" s="494" customFormat="1" ht="15" customHeight="1">
      <c r="A760" s="490" t="s">
        <v>779</v>
      </c>
      <c r="B760" s="498" t="s">
        <v>1217</v>
      </c>
      <c r="C760" s="505" t="str">
        <f t="shared" si="35"/>
        <v>15-12</v>
      </c>
      <c r="D760" s="500">
        <v>0</v>
      </c>
      <c r="F760" s="492">
        <f t="shared" si="33"/>
        <v>0</v>
      </c>
      <c r="G760" s="492">
        <f t="shared" si="34"/>
        <v>0</v>
      </c>
      <c r="H760" s="492">
        <f>IF($S$4="Y",F760*0.05,0)</f>
        <v>0</v>
      </c>
    </row>
    <row r="761" spans="1:8" s="494" customFormat="1" ht="15" customHeight="1">
      <c r="A761" s="490" t="s">
        <v>779</v>
      </c>
      <c r="B761" s="498" t="s">
        <v>1217</v>
      </c>
      <c r="C761" s="506" t="str">
        <f t="shared" si="35"/>
        <v>16-16</v>
      </c>
      <c r="D761" s="500">
        <v>0</v>
      </c>
      <c r="F761" s="492">
        <f t="shared" si="33"/>
        <v>0</v>
      </c>
      <c r="G761" s="492">
        <f t="shared" si="34"/>
        <v>0</v>
      </c>
      <c r="H761" s="492">
        <f>IF($S$5="Y",F761*0.05,0)</f>
        <v>0</v>
      </c>
    </row>
    <row r="762" spans="1:8" s="494" customFormat="1" ht="15" customHeight="1">
      <c r="A762" s="490" t="s">
        <v>779</v>
      </c>
      <c r="B762" s="498" t="s">
        <v>1217</v>
      </c>
      <c r="C762" s="507" t="str">
        <f t="shared" si="35"/>
        <v>13-01</v>
      </c>
      <c r="D762" s="500">
        <v>0</v>
      </c>
      <c r="F762" s="492">
        <f t="shared" si="33"/>
        <v>0</v>
      </c>
      <c r="G762" s="492">
        <f t="shared" si="34"/>
        <v>0</v>
      </c>
      <c r="H762" s="492">
        <f>IF($S$6="Y",F762*0.05,0)</f>
        <v>0</v>
      </c>
    </row>
    <row r="763" spans="1:8" s="494" customFormat="1" ht="15" customHeight="1">
      <c r="A763" s="490" t="s">
        <v>779</v>
      </c>
      <c r="B763" s="498" t="s">
        <v>1217</v>
      </c>
      <c r="C763" s="508" t="str">
        <f t="shared" si="35"/>
        <v>07-13</v>
      </c>
      <c r="D763" s="500">
        <v>0</v>
      </c>
      <c r="F763" s="492">
        <f t="shared" si="33"/>
        <v>0</v>
      </c>
      <c r="G763" s="492">
        <f t="shared" si="34"/>
        <v>0</v>
      </c>
      <c r="H763" s="492">
        <f>IF($S$7="Y",F763*0.05,0)</f>
        <v>0</v>
      </c>
    </row>
    <row r="764" spans="1:8" s="494" customFormat="1" ht="15" customHeight="1">
      <c r="A764" s="490" t="s">
        <v>779</v>
      </c>
      <c r="B764" s="498" t="s">
        <v>1217</v>
      </c>
      <c r="C764" s="509" t="str">
        <f t="shared" si="35"/>
        <v>11-26</v>
      </c>
      <c r="D764" s="500">
        <v>0</v>
      </c>
      <c r="F764" s="492">
        <f t="shared" si="33"/>
        <v>0</v>
      </c>
      <c r="G764" s="492">
        <f t="shared" si="34"/>
        <v>0</v>
      </c>
      <c r="H764" s="492">
        <f>IF($S$8="Y",F764*0.05,0)</f>
        <v>0</v>
      </c>
    </row>
    <row r="765" spans="1:8" s="494" customFormat="1" ht="15" customHeight="1">
      <c r="A765" s="490" t="s">
        <v>779</v>
      </c>
      <c r="B765" s="498" t="s">
        <v>1217</v>
      </c>
      <c r="C765" s="512" t="str">
        <f t="shared" si="35"/>
        <v>18-01</v>
      </c>
      <c r="D765" s="500">
        <v>0</v>
      </c>
      <c r="F765" s="492">
        <f t="shared" si="33"/>
        <v>0</v>
      </c>
      <c r="G765" s="492">
        <f t="shared" si="34"/>
        <v>0</v>
      </c>
      <c r="H765" s="492">
        <f>IF($S$9="Y",F765*0.05,0)</f>
        <v>0</v>
      </c>
    </row>
    <row r="766" spans="1:8" s="494" customFormat="1" ht="15" customHeight="1">
      <c r="A766" s="490" t="s">
        <v>779</v>
      </c>
      <c r="B766" s="498" t="s">
        <v>1217</v>
      </c>
      <c r="C766" s="513" t="str">
        <f t="shared" si="35"/>
        <v>Color Code</v>
      </c>
      <c r="D766" s="500">
        <v>0</v>
      </c>
      <c r="F766" s="492">
        <f t="shared" si="33"/>
        <v>0</v>
      </c>
      <c r="G766" s="492">
        <f t="shared" si="34"/>
        <v>0</v>
      </c>
      <c r="H766" s="492">
        <f>IF($S$10="Y",F766*0.05,0)</f>
        <v>0</v>
      </c>
    </row>
    <row r="767" spans="1:8" s="494" customFormat="1" ht="15" customHeight="1">
      <c r="A767" s="490" t="s">
        <v>781</v>
      </c>
      <c r="B767" s="498" t="s">
        <v>1218</v>
      </c>
      <c r="C767" s="499" t="str">
        <f t="shared" si="35"/>
        <v>11-12</v>
      </c>
      <c r="D767" s="500">
        <v>0</v>
      </c>
      <c r="F767" s="492">
        <f t="shared" si="33"/>
        <v>0</v>
      </c>
      <c r="G767" s="492">
        <f t="shared" si="34"/>
        <v>0</v>
      </c>
      <c r="H767" s="492">
        <f>IF($S$2="Y",F767*0.05,0)</f>
        <v>0</v>
      </c>
    </row>
    <row r="768" spans="1:8" s="494" customFormat="1" ht="15" customHeight="1">
      <c r="A768" s="490" t="s">
        <v>781</v>
      </c>
      <c r="B768" s="498" t="s">
        <v>1218</v>
      </c>
      <c r="C768" s="504" t="str">
        <f t="shared" si="35"/>
        <v>14-01</v>
      </c>
      <c r="D768" s="500">
        <v>0</v>
      </c>
      <c r="F768" s="492">
        <f t="shared" si="33"/>
        <v>0</v>
      </c>
      <c r="G768" s="492">
        <f t="shared" si="34"/>
        <v>0</v>
      </c>
      <c r="H768" s="492">
        <f>IF($S$3="Y",F768*0.05,0)</f>
        <v>0</v>
      </c>
    </row>
    <row r="769" spans="1:8" s="494" customFormat="1" ht="15" customHeight="1">
      <c r="A769" s="490" t="s">
        <v>781</v>
      </c>
      <c r="B769" s="498" t="s">
        <v>1218</v>
      </c>
      <c r="C769" s="505" t="str">
        <f t="shared" si="35"/>
        <v>15-12</v>
      </c>
      <c r="D769" s="500">
        <v>0</v>
      </c>
      <c r="F769" s="492">
        <f t="shared" si="33"/>
        <v>0</v>
      </c>
      <c r="G769" s="492">
        <f t="shared" si="34"/>
        <v>0</v>
      </c>
      <c r="H769" s="492">
        <f>IF($S$4="Y",F769*0.05,0)</f>
        <v>0</v>
      </c>
    </row>
    <row r="770" spans="1:8" s="494" customFormat="1" ht="15" customHeight="1">
      <c r="A770" s="490" t="s">
        <v>781</v>
      </c>
      <c r="B770" s="498" t="s">
        <v>1218</v>
      </c>
      <c r="C770" s="506" t="str">
        <f t="shared" si="35"/>
        <v>16-16</v>
      </c>
      <c r="D770" s="500">
        <v>0</v>
      </c>
      <c r="F770" s="492">
        <f t="shared" ref="F770:F833" si="36">D770*E770</f>
        <v>0</v>
      </c>
      <c r="G770" s="492">
        <f t="shared" ref="G770:G833" si="37">IF($S$11="Y",F770*0.05,0)</f>
        <v>0</v>
      </c>
      <c r="H770" s="492">
        <f>IF($S$5="Y",F770*0.05,0)</f>
        <v>0</v>
      </c>
    </row>
    <row r="771" spans="1:8" s="494" customFormat="1" ht="15" customHeight="1">
      <c r="A771" s="490" t="s">
        <v>781</v>
      </c>
      <c r="B771" s="498" t="s">
        <v>1218</v>
      </c>
      <c r="C771" s="507" t="str">
        <f t="shared" si="35"/>
        <v>13-01</v>
      </c>
      <c r="D771" s="500">
        <v>0</v>
      </c>
      <c r="F771" s="492">
        <f t="shared" si="36"/>
        <v>0</v>
      </c>
      <c r="G771" s="492">
        <f t="shared" si="37"/>
        <v>0</v>
      </c>
      <c r="H771" s="492">
        <f>IF($S$6="Y",F771*0.05,0)</f>
        <v>0</v>
      </c>
    </row>
    <row r="772" spans="1:8" s="494" customFormat="1" ht="15" customHeight="1">
      <c r="A772" s="490" t="s">
        <v>781</v>
      </c>
      <c r="B772" s="498" t="s">
        <v>1218</v>
      </c>
      <c r="C772" s="508" t="str">
        <f t="shared" si="35"/>
        <v>07-13</v>
      </c>
      <c r="D772" s="500">
        <v>0</v>
      </c>
      <c r="F772" s="492">
        <f t="shared" si="36"/>
        <v>0</v>
      </c>
      <c r="G772" s="492">
        <f t="shared" si="37"/>
        <v>0</v>
      </c>
      <c r="H772" s="492">
        <f>IF($S$7="Y",F772*0.05,0)</f>
        <v>0</v>
      </c>
    </row>
    <row r="773" spans="1:8" s="494" customFormat="1" ht="15" customHeight="1">
      <c r="A773" s="490" t="s">
        <v>781</v>
      </c>
      <c r="B773" s="498" t="s">
        <v>1218</v>
      </c>
      <c r="C773" s="509" t="str">
        <f t="shared" si="35"/>
        <v>11-26</v>
      </c>
      <c r="D773" s="500">
        <v>0</v>
      </c>
      <c r="F773" s="492">
        <f t="shared" si="36"/>
        <v>0</v>
      </c>
      <c r="G773" s="492">
        <f t="shared" si="37"/>
        <v>0</v>
      </c>
      <c r="H773" s="492">
        <f>IF($S$8="Y",F773*0.05,0)</f>
        <v>0</v>
      </c>
    </row>
    <row r="774" spans="1:8" s="494" customFormat="1" ht="15" customHeight="1">
      <c r="A774" s="490" t="s">
        <v>781</v>
      </c>
      <c r="B774" s="498" t="s">
        <v>1218</v>
      </c>
      <c r="C774" s="512" t="str">
        <f t="shared" si="35"/>
        <v>18-01</v>
      </c>
      <c r="D774" s="500">
        <v>0</v>
      </c>
      <c r="F774" s="492">
        <f t="shared" si="36"/>
        <v>0</v>
      </c>
      <c r="G774" s="492">
        <f t="shared" si="37"/>
        <v>0</v>
      </c>
      <c r="H774" s="492">
        <f>IF($S$9="Y",F774*0.05,0)</f>
        <v>0</v>
      </c>
    </row>
    <row r="775" spans="1:8" s="494" customFormat="1" ht="15" customHeight="1">
      <c r="A775" s="490" t="s">
        <v>781</v>
      </c>
      <c r="B775" s="498" t="s">
        <v>1218</v>
      </c>
      <c r="C775" s="513" t="str">
        <f t="shared" si="35"/>
        <v>Color Code</v>
      </c>
      <c r="D775" s="500">
        <v>0</v>
      </c>
      <c r="F775" s="492">
        <f t="shared" si="36"/>
        <v>0</v>
      </c>
      <c r="G775" s="492">
        <f t="shared" si="37"/>
        <v>0</v>
      </c>
      <c r="H775" s="492">
        <f>IF($S$10="Y",F775*0.05,0)</f>
        <v>0</v>
      </c>
    </row>
    <row r="776" spans="1:8" s="494" customFormat="1" ht="15" customHeight="1">
      <c r="A776" s="490" t="s">
        <v>783</v>
      </c>
      <c r="B776" s="498" t="s">
        <v>1219</v>
      </c>
      <c r="C776" s="499" t="str">
        <f t="shared" si="35"/>
        <v>11-12</v>
      </c>
      <c r="D776" s="500">
        <v>0</v>
      </c>
      <c r="F776" s="492">
        <f t="shared" si="36"/>
        <v>0</v>
      </c>
      <c r="G776" s="492">
        <f t="shared" si="37"/>
        <v>0</v>
      </c>
      <c r="H776" s="492">
        <f>IF($S$2="Y",F776*0.05,0)</f>
        <v>0</v>
      </c>
    </row>
    <row r="777" spans="1:8" s="494" customFormat="1" ht="15" customHeight="1">
      <c r="A777" s="490" t="s">
        <v>783</v>
      </c>
      <c r="B777" s="498" t="s">
        <v>1219</v>
      </c>
      <c r="C777" s="504" t="str">
        <f t="shared" si="35"/>
        <v>14-01</v>
      </c>
      <c r="D777" s="500">
        <v>0</v>
      </c>
      <c r="F777" s="492">
        <f t="shared" si="36"/>
        <v>0</v>
      </c>
      <c r="G777" s="492">
        <f t="shared" si="37"/>
        <v>0</v>
      </c>
      <c r="H777" s="492">
        <f>IF($S$3="Y",F777*0.05,0)</f>
        <v>0</v>
      </c>
    </row>
    <row r="778" spans="1:8" s="494" customFormat="1" ht="15" customHeight="1">
      <c r="A778" s="490" t="s">
        <v>783</v>
      </c>
      <c r="B778" s="498" t="s">
        <v>1219</v>
      </c>
      <c r="C778" s="505" t="str">
        <f t="shared" si="35"/>
        <v>15-12</v>
      </c>
      <c r="D778" s="500">
        <v>0</v>
      </c>
      <c r="F778" s="492">
        <f t="shared" si="36"/>
        <v>0</v>
      </c>
      <c r="G778" s="492">
        <f t="shared" si="37"/>
        <v>0</v>
      </c>
      <c r="H778" s="492">
        <f>IF($S$4="Y",F778*0.05,0)</f>
        <v>0</v>
      </c>
    </row>
    <row r="779" spans="1:8" s="494" customFormat="1" ht="15" customHeight="1">
      <c r="A779" s="490" t="s">
        <v>783</v>
      </c>
      <c r="B779" s="498" t="s">
        <v>1219</v>
      </c>
      <c r="C779" s="506" t="str">
        <f t="shared" ref="C779:C842" si="38">C770</f>
        <v>16-16</v>
      </c>
      <c r="D779" s="500">
        <v>0</v>
      </c>
      <c r="F779" s="492">
        <f t="shared" si="36"/>
        <v>0</v>
      </c>
      <c r="G779" s="492">
        <f t="shared" si="37"/>
        <v>0</v>
      </c>
      <c r="H779" s="492">
        <f>IF($S$5="Y",F779*0.05,0)</f>
        <v>0</v>
      </c>
    </row>
    <row r="780" spans="1:8" s="494" customFormat="1" ht="15" customHeight="1">
      <c r="A780" s="490" t="s">
        <v>783</v>
      </c>
      <c r="B780" s="498" t="s">
        <v>1219</v>
      </c>
      <c r="C780" s="507" t="str">
        <f t="shared" si="38"/>
        <v>13-01</v>
      </c>
      <c r="D780" s="500">
        <v>0</v>
      </c>
      <c r="F780" s="492">
        <f t="shared" si="36"/>
        <v>0</v>
      </c>
      <c r="G780" s="492">
        <f t="shared" si="37"/>
        <v>0</v>
      </c>
      <c r="H780" s="492">
        <f>IF($S$6="Y",F780*0.05,0)</f>
        <v>0</v>
      </c>
    </row>
    <row r="781" spans="1:8" s="494" customFormat="1" ht="15" customHeight="1">
      <c r="A781" s="490" t="s">
        <v>783</v>
      </c>
      <c r="B781" s="498" t="s">
        <v>1219</v>
      </c>
      <c r="C781" s="508" t="str">
        <f t="shared" si="38"/>
        <v>07-13</v>
      </c>
      <c r="D781" s="500">
        <v>0</v>
      </c>
      <c r="F781" s="492">
        <f t="shared" si="36"/>
        <v>0</v>
      </c>
      <c r="G781" s="492">
        <f t="shared" si="37"/>
        <v>0</v>
      </c>
      <c r="H781" s="492">
        <f>IF($S$7="Y",F781*0.05,0)</f>
        <v>0</v>
      </c>
    </row>
    <row r="782" spans="1:8" s="494" customFormat="1" ht="15" customHeight="1">
      <c r="A782" s="490" t="s">
        <v>783</v>
      </c>
      <c r="B782" s="498" t="s">
        <v>1219</v>
      </c>
      <c r="C782" s="509" t="str">
        <f t="shared" si="38"/>
        <v>11-26</v>
      </c>
      <c r="D782" s="500">
        <v>0</v>
      </c>
      <c r="F782" s="492">
        <f t="shared" si="36"/>
        <v>0</v>
      </c>
      <c r="G782" s="492">
        <f t="shared" si="37"/>
        <v>0</v>
      </c>
      <c r="H782" s="492">
        <f>IF($S$8="Y",F782*0.05,0)</f>
        <v>0</v>
      </c>
    </row>
    <row r="783" spans="1:8" s="494" customFormat="1" ht="15" customHeight="1">
      <c r="A783" s="490" t="s">
        <v>783</v>
      </c>
      <c r="B783" s="498" t="s">
        <v>1219</v>
      </c>
      <c r="C783" s="512" t="str">
        <f t="shared" si="38"/>
        <v>18-01</v>
      </c>
      <c r="D783" s="500">
        <v>0</v>
      </c>
      <c r="F783" s="492">
        <f t="shared" si="36"/>
        <v>0</v>
      </c>
      <c r="G783" s="492">
        <f t="shared" si="37"/>
        <v>0</v>
      </c>
      <c r="H783" s="492">
        <f>IF($S$9="Y",F783*0.05,0)</f>
        <v>0</v>
      </c>
    </row>
    <row r="784" spans="1:8" s="494" customFormat="1" ht="15" customHeight="1">
      <c r="A784" s="490" t="s">
        <v>783</v>
      </c>
      <c r="B784" s="498" t="s">
        <v>1219</v>
      </c>
      <c r="C784" s="513" t="str">
        <f t="shared" si="38"/>
        <v>Color Code</v>
      </c>
      <c r="D784" s="500">
        <v>0</v>
      </c>
      <c r="F784" s="492">
        <f t="shared" si="36"/>
        <v>0</v>
      </c>
      <c r="G784" s="492">
        <f t="shared" si="37"/>
        <v>0</v>
      </c>
      <c r="H784" s="492">
        <f>IF($S$10="Y",F784*0.05,0)</f>
        <v>0</v>
      </c>
    </row>
    <row r="785" spans="1:8" s="494" customFormat="1" ht="15" customHeight="1">
      <c r="A785" s="490" t="s">
        <v>785</v>
      </c>
      <c r="B785" s="498" t="s">
        <v>1220</v>
      </c>
      <c r="C785" s="499" t="str">
        <f t="shared" si="38"/>
        <v>11-12</v>
      </c>
      <c r="D785" s="500">
        <v>0</v>
      </c>
      <c r="F785" s="492">
        <f t="shared" si="36"/>
        <v>0</v>
      </c>
      <c r="G785" s="492">
        <f t="shared" si="37"/>
        <v>0</v>
      </c>
      <c r="H785" s="492">
        <f>IF($S$2="Y",F785*0.05,0)</f>
        <v>0</v>
      </c>
    </row>
    <row r="786" spans="1:8" s="494" customFormat="1" ht="15" customHeight="1">
      <c r="A786" s="490" t="s">
        <v>785</v>
      </c>
      <c r="B786" s="498" t="s">
        <v>1220</v>
      </c>
      <c r="C786" s="504" t="str">
        <f t="shared" si="38"/>
        <v>14-01</v>
      </c>
      <c r="D786" s="500">
        <v>0</v>
      </c>
      <c r="F786" s="492">
        <f t="shared" si="36"/>
        <v>0</v>
      </c>
      <c r="G786" s="492">
        <f t="shared" si="37"/>
        <v>0</v>
      </c>
      <c r="H786" s="492">
        <f>IF($S$3="Y",F786*0.05,0)</f>
        <v>0</v>
      </c>
    </row>
    <row r="787" spans="1:8" s="494" customFormat="1" ht="15" customHeight="1">
      <c r="A787" s="490" t="s">
        <v>785</v>
      </c>
      <c r="B787" s="498" t="s">
        <v>1220</v>
      </c>
      <c r="C787" s="505" t="str">
        <f t="shared" si="38"/>
        <v>15-12</v>
      </c>
      <c r="D787" s="500">
        <v>0</v>
      </c>
      <c r="F787" s="492">
        <f t="shared" si="36"/>
        <v>0</v>
      </c>
      <c r="G787" s="492">
        <f t="shared" si="37"/>
        <v>0</v>
      </c>
      <c r="H787" s="492">
        <f>IF($S$4="Y",F787*0.05,0)</f>
        <v>0</v>
      </c>
    </row>
    <row r="788" spans="1:8" s="494" customFormat="1" ht="15" customHeight="1">
      <c r="A788" s="490" t="s">
        <v>785</v>
      </c>
      <c r="B788" s="498" t="s">
        <v>1220</v>
      </c>
      <c r="C788" s="506" t="str">
        <f t="shared" si="38"/>
        <v>16-16</v>
      </c>
      <c r="D788" s="500">
        <v>0</v>
      </c>
      <c r="F788" s="492">
        <f t="shared" si="36"/>
        <v>0</v>
      </c>
      <c r="G788" s="492">
        <f t="shared" si="37"/>
        <v>0</v>
      </c>
      <c r="H788" s="492">
        <f>IF($S$5="Y",F788*0.05,0)</f>
        <v>0</v>
      </c>
    </row>
    <row r="789" spans="1:8" s="494" customFormat="1" ht="15" customHeight="1">
      <c r="A789" s="490" t="s">
        <v>785</v>
      </c>
      <c r="B789" s="498" t="s">
        <v>1220</v>
      </c>
      <c r="C789" s="507" t="str">
        <f t="shared" si="38"/>
        <v>13-01</v>
      </c>
      <c r="D789" s="500">
        <v>0</v>
      </c>
      <c r="F789" s="492">
        <f t="shared" si="36"/>
        <v>0</v>
      </c>
      <c r="G789" s="492">
        <f t="shared" si="37"/>
        <v>0</v>
      </c>
      <c r="H789" s="492">
        <f>IF($S$6="Y",F789*0.05,0)</f>
        <v>0</v>
      </c>
    </row>
    <row r="790" spans="1:8" s="494" customFormat="1" ht="15" customHeight="1">
      <c r="A790" s="490" t="s">
        <v>785</v>
      </c>
      <c r="B790" s="498" t="s">
        <v>1220</v>
      </c>
      <c r="C790" s="508" t="str">
        <f t="shared" si="38"/>
        <v>07-13</v>
      </c>
      <c r="D790" s="500">
        <v>0</v>
      </c>
      <c r="F790" s="492">
        <f t="shared" si="36"/>
        <v>0</v>
      </c>
      <c r="G790" s="492">
        <f t="shared" si="37"/>
        <v>0</v>
      </c>
      <c r="H790" s="492">
        <f>IF($S$7="Y",F790*0.05,0)</f>
        <v>0</v>
      </c>
    </row>
    <row r="791" spans="1:8" s="494" customFormat="1" ht="15" customHeight="1">
      <c r="A791" s="490" t="s">
        <v>785</v>
      </c>
      <c r="B791" s="498" t="s">
        <v>1220</v>
      </c>
      <c r="C791" s="509" t="str">
        <f t="shared" si="38"/>
        <v>11-26</v>
      </c>
      <c r="D791" s="500">
        <v>0</v>
      </c>
      <c r="F791" s="492">
        <f t="shared" si="36"/>
        <v>0</v>
      </c>
      <c r="G791" s="492">
        <f t="shared" si="37"/>
        <v>0</v>
      </c>
      <c r="H791" s="492">
        <f>IF($S$8="Y",F791*0.05,0)</f>
        <v>0</v>
      </c>
    </row>
    <row r="792" spans="1:8" s="494" customFormat="1" ht="15" customHeight="1">
      <c r="A792" s="490" t="s">
        <v>785</v>
      </c>
      <c r="B792" s="498" t="s">
        <v>1220</v>
      </c>
      <c r="C792" s="512" t="str">
        <f t="shared" si="38"/>
        <v>18-01</v>
      </c>
      <c r="D792" s="500">
        <v>0</v>
      </c>
      <c r="F792" s="492">
        <f t="shared" si="36"/>
        <v>0</v>
      </c>
      <c r="G792" s="492">
        <f t="shared" si="37"/>
        <v>0</v>
      </c>
      <c r="H792" s="492">
        <f>IF($S$9="Y",F792*0.05,0)</f>
        <v>0</v>
      </c>
    </row>
    <row r="793" spans="1:8" s="494" customFormat="1" ht="15" customHeight="1">
      <c r="A793" s="490" t="s">
        <v>785</v>
      </c>
      <c r="B793" s="498" t="s">
        <v>1220</v>
      </c>
      <c r="C793" s="513" t="str">
        <f t="shared" si="38"/>
        <v>Color Code</v>
      </c>
      <c r="D793" s="500">
        <v>0</v>
      </c>
      <c r="F793" s="492">
        <f t="shared" si="36"/>
        <v>0</v>
      </c>
      <c r="G793" s="492">
        <f t="shared" si="37"/>
        <v>0</v>
      </c>
      <c r="H793" s="492">
        <f>IF($S$10="Y",F793*0.05,0)</f>
        <v>0</v>
      </c>
    </row>
    <row r="794" spans="1:8" s="494" customFormat="1" ht="15" customHeight="1">
      <c r="A794" s="490" t="s">
        <v>787</v>
      </c>
      <c r="B794" s="498" t="s">
        <v>1221</v>
      </c>
      <c r="C794" s="499" t="str">
        <f t="shared" si="38"/>
        <v>11-12</v>
      </c>
      <c r="D794" s="500">
        <v>0</v>
      </c>
      <c r="F794" s="492">
        <f t="shared" si="36"/>
        <v>0</v>
      </c>
      <c r="G794" s="492">
        <f t="shared" si="37"/>
        <v>0</v>
      </c>
      <c r="H794" s="492">
        <f>IF($S$2="Y",F794*0.05,0)</f>
        <v>0</v>
      </c>
    </row>
    <row r="795" spans="1:8" s="494" customFormat="1" ht="15" customHeight="1">
      <c r="A795" s="490" t="s">
        <v>787</v>
      </c>
      <c r="B795" s="498" t="s">
        <v>1221</v>
      </c>
      <c r="C795" s="504" t="str">
        <f t="shared" si="38"/>
        <v>14-01</v>
      </c>
      <c r="D795" s="500">
        <v>0</v>
      </c>
      <c r="F795" s="492">
        <f t="shared" si="36"/>
        <v>0</v>
      </c>
      <c r="G795" s="492">
        <f t="shared" si="37"/>
        <v>0</v>
      </c>
      <c r="H795" s="492">
        <f>IF($S$3="Y",F795*0.05,0)</f>
        <v>0</v>
      </c>
    </row>
    <row r="796" spans="1:8" s="494" customFormat="1" ht="15" customHeight="1">
      <c r="A796" s="490" t="s">
        <v>787</v>
      </c>
      <c r="B796" s="498" t="s">
        <v>1221</v>
      </c>
      <c r="C796" s="505" t="str">
        <f t="shared" si="38"/>
        <v>15-12</v>
      </c>
      <c r="D796" s="500">
        <v>0</v>
      </c>
      <c r="F796" s="492">
        <f t="shared" si="36"/>
        <v>0</v>
      </c>
      <c r="G796" s="492">
        <f t="shared" si="37"/>
        <v>0</v>
      </c>
      <c r="H796" s="492">
        <f>IF($S$4="Y",F796*0.05,0)</f>
        <v>0</v>
      </c>
    </row>
    <row r="797" spans="1:8" s="494" customFormat="1" ht="15" customHeight="1">
      <c r="A797" s="490" t="s">
        <v>787</v>
      </c>
      <c r="B797" s="498" t="s">
        <v>1221</v>
      </c>
      <c r="C797" s="506" t="str">
        <f t="shared" si="38"/>
        <v>16-16</v>
      </c>
      <c r="D797" s="500">
        <v>0</v>
      </c>
      <c r="F797" s="492">
        <f t="shared" si="36"/>
        <v>0</v>
      </c>
      <c r="G797" s="492">
        <f t="shared" si="37"/>
        <v>0</v>
      </c>
      <c r="H797" s="492">
        <f>IF($S$5="Y",F797*0.05,0)</f>
        <v>0</v>
      </c>
    </row>
    <row r="798" spans="1:8" s="494" customFormat="1" ht="15" customHeight="1">
      <c r="A798" s="490" t="s">
        <v>787</v>
      </c>
      <c r="B798" s="498" t="s">
        <v>1221</v>
      </c>
      <c r="C798" s="507" t="str">
        <f t="shared" si="38"/>
        <v>13-01</v>
      </c>
      <c r="D798" s="500">
        <v>0</v>
      </c>
      <c r="F798" s="492">
        <f t="shared" si="36"/>
        <v>0</v>
      </c>
      <c r="G798" s="492">
        <f t="shared" si="37"/>
        <v>0</v>
      </c>
      <c r="H798" s="492">
        <f>IF($S$6="Y",F798*0.05,0)</f>
        <v>0</v>
      </c>
    </row>
    <row r="799" spans="1:8" s="494" customFormat="1" ht="15" customHeight="1">
      <c r="A799" s="490" t="s">
        <v>787</v>
      </c>
      <c r="B799" s="498" t="s">
        <v>1221</v>
      </c>
      <c r="C799" s="508" t="str">
        <f t="shared" si="38"/>
        <v>07-13</v>
      </c>
      <c r="D799" s="500">
        <v>0</v>
      </c>
      <c r="F799" s="492">
        <f t="shared" si="36"/>
        <v>0</v>
      </c>
      <c r="G799" s="492">
        <f t="shared" si="37"/>
        <v>0</v>
      </c>
      <c r="H799" s="492">
        <f>IF($S$7="Y",F799*0.05,0)</f>
        <v>0</v>
      </c>
    </row>
    <row r="800" spans="1:8" s="494" customFormat="1" ht="15" customHeight="1">
      <c r="A800" s="490" t="s">
        <v>787</v>
      </c>
      <c r="B800" s="498" t="s">
        <v>1221</v>
      </c>
      <c r="C800" s="509" t="str">
        <f t="shared" si="38"/>
        <v>11-26</v>
      </c>
      <c r="D800" s="500">
        <v>0</v>
      </c>
      <c r="F800" s="492">
        <f t="shared" si="36"/>
        <v>0</v>
      </c>
      <c r="G800" s="492">
        <f t="shared" si="37"/>
        <v>0</v>
      </c>
      <c r="H800" s="492">
        <f>IF($S$8="Y",F800*0.05,0)</f>
        <v>0</v>
      </c>
    </row>
    <row r="801" spans="1:8" s="494" customFormat="1" ht="15" customHeight="1">
      <c r="A801" s="490" t="s">
        <v>787</v>
      </c>
      <c r="B801" s="498" t="s">
        <v>1221</v>
      </c>
      <c r="C801" s="512" t="str">
        <f t="shared" si="38"/>
        <v>18-01</v>
      </c>
      <c r="D801" s="500">
        <v>0</v>
      </c>
      <c r="F801" s="492">
        <f t="shared" si="36"/>
        <v>0</v>
      </c>
      <c r="G801" s="492">
        <f t="shared" si="37"/>
        <v>0</v>
      </c>
      <c r="H801" s="492">
        <f>IF($S$9="Y",F801*0.05,0)</f>
        <v>0</v>
      </c>
    </row>
    <row r="802" spans="1:8" s="494" customFormat="1" ht="15" customHeight="1">
      <c r="A802" s="490" t="s">
        <v>787</v>
      </c>
      <c r="B802" s="498" t="s">
        <v>1221</v>
      </c>
      <c r="C802" s="513" t="str">
        <f t="shared" si="38"/>
        <v>Color Code</v>
      </c>
      <c r="D802" s="500">
        <v>0</v>
      </c>
      <c r="F802" s="492">
        <f t="shared" si="36"/>
        <v>0</v>
      </c>
      <c r="G802" s="492">
        <f t="shared" si="37"/>
        <v>0</v>
      </c>
      <c r="H802" s="492">
        <f>IF($S$10="Y",F802*0.05,0)</f>
        <v>0</v>
      </c>
    </row>
    <row r="803" spans="1:8" s="494" customFormat="1" ht="15" customHeight="1">
      <c r="A803" s="490" t="s">
        <v>789</v>
      </c>
      <c r="B803" s="498" t="s">
        <v>1222</v>
      </c>
      <c r="C803" s="499" t="str">
        <f t="shared" si="38"/>
        <v>11-12</v>
      </c>
      <c r="D803" s="500">
        <v>0</v>
      </c>
      <c r="F803" s="492">
        <f t="shared" si="36"/>
        <v>0</v>
      </c>
      <c r="G803" s="492">
        <f t="shared" si="37"/>
        <v>0</v>
      </c>
      <c r="H803" s="492">
        <f>IF($S$2="Y",F803*0.05,0)</f>
        <v>0</v>
      </c>
    </row>
    <row r="804" spans="1:8" s="494" customFormat="1" ht="15" customHeight="1">
      <c r="A804" s="490" t="s">
        <v>789</v>
      </c>
      <c r="B804" s="498" t="s">
        <v>1222</v>
      </c>
      <c r="C804" s="504" t="str">
        <f t="shared" si="38"/>
        <v>14-01</v>
      </c>
      <c r="D804" s="500">
        <v>0</v>
      </c>
      <c r="F804" s="492">
        <f t="shared" si="36"/>
        <v>0</v>
      </c>
      <c r="G804" s="492">
        <f t="shared" si="37"/>
        <v>0</v>
      </c>
      <c r="H804" s="492">
        <f>IF($S$3="Y",F804*0.05,0)</f>
        <v>0</v>
      </c>
    </row>
    <row r="805" spans="1:8" s="494" customFormat="1" ht="15" customHeight="1">
      <c r="A805" s="490" t="s">
        <v>789</v>
      </c>
      <c r="B805" s="498" t="s">
        <v>1222</v>
      </c>
      <c r="C805" s="505" t="str">
        <f t="shared" si="38"/>
        <v>15-12</v>
      </c>
      <c r="D805" s="500">
        <v>0</v>
      </c>
      <c r="F805" s="492">
        <f t="shared" si="36"/>
        <v>0</v>
      </c>
      <c r="G805" s="492">
        <f t="shared" si="37"/>
        <v>0</v>
      </c>
      <c r="H805" s="492">
        <f>IF($S$4="Y",F805*0.05,0)</f>
        <v>0</v>
      </c>
    </row>
    <row r="806" spans="1:8" s="494" customFormat="1" ht="15" customHeight="1">
      <c r="A806" s="490" t="s">
        <v>789</v>
      </c>
      <c r="B806" s="498" t="s">
        <v>1222</v>
      </c>
      <c r="C806" s="506" t="str">
        <f t="shared" si="38"/>
        <v>16-16</v>
      </c>
      <c r="D806" s="500">
        <v>0</v>
      </c>
      <c r="F806" s="492">
        <f t="shared" si="36"/>
        <v>0</v>
      </c>
      <c r="G806" s="492">
        <f t="shared" si="37"/>
        <v>0</v>
      </c>
      <c r="H806" s="492">
        <f>IF($S$5="Y",F806*0.05,0)</f>
        <v>0</v>
      </c>
    </row>
    <row r="807" spans="1:8" s="494" customFormat="1" ht="15" customHeight="1">
      <c r="A807" s="490" t="s">
        <v>789</v>
      </c>
      <c r="B807" s="498" t="s">
        <v>1222</v>
      </c>
      <c r="C807" s="507" t="str">
        <f t="shared" si="38"/>
        <v>13-01</v>
      </c>
      <c r="D807" s="500">
        <v>0</v>
      </c>
      <c r="F807" s="492">
        <f t="shared" si="36"/>
        <v>0</v>
      </c>
      <c r="G807" s="492">
        <f t="shared" si="37"/>
        <v>0</v>
      </c>
      <c r="H807" s="492">
        <f>IF($S$6="Y",F807*0.05,0)</f>
        <v>0</v>
      </c>
    </row>
    <row r="808" spans="1:8" s="494" customFormat="1" ht="15" customHeight="1">
      <c r="A808" s="490" t="s">
        <v>789</v>
      </c>
      <c r="B808" s="498" t="s">
        <v>1222</v>
      </c>
      <c r="C808" s="508" t="str">
        <f t="shared" si="38"/>
        <v>07-13</v>
      </c>
      <c r="D808" s="500">
        <v>0</v>
      </c>
      <c r="F808" s="492">
        <f t="shared" si="36"/>
        <v>0</v>
      </c>
      <c r="G808" s="492">
        <f t="shared" si="37"/>
        <v>0</v>
      </c>
      <c r="H808" s="492">
        <f>IF($S$7="Y",F808*0.05,0)</f>
        <v>0</v>
      </c>
    </row>
    <row r="809" spans="1:8" s="494" customFormat="1" ht="15" customHeight="1">
      <c r="A809" s="490" t="s">
        <v>789</v>
      </c>
      <c r="B809" s="498" t="s">
        <v>1222</v>
      </c>
      <c r="C809" s="509" t="str">
        <f t="shared" si="38"/>
        <v>11-26</v>
      </c>
      <c r="D809" s="500">
        <v>0</v>
      </c>
      <c r="F809" s="492">
        <f t="shared" si="36"/>
        <v>0</v>
      </c>
      <c r="G809" s="492">
        <f t="shared" si="37"/>
        <v>0</v>
      </c>
      <c r="H809" s="492">
        <f>IF($S$8="Y",F809*0.05,0)</f>
        <v>0</v>
      </c>
    </row>
    <row r="810" spans="1:8" s="494" customFormat="1" ht="15" customHeight="1">
      <c r="A810" s="490" t="s">
        <v>789</v>
      </c>
      <c r="B810" s="498" t="s">
        <v>1222</v>
      </c>
      <c r="C810" s="512" t="str">
        <f t="shared" si="38"/>
        <v>18-01</v>
      </c>
      <c r="D810" s="500">
        <v>0</v>
      </c>
      <c r="F810" s="492">
        <f t="shared" si="36"/>
        <v>0</v>
      </c>
      <c r="G810" s="492">
        <f t="shared" si="37"/>
        <v>0</v>
      </c>
      <c r="H810" s="492">
        <f>IF($S$9="Y",F810*0.05,0)</f>
        <v>0</v>
      </c>
    </row>
    <row r="811" spans="1:8" s="494" customFormat="1" ht="15" customHeight="1">
      <c r="A811" s="490" t="s">
        <v>789</v>
      </c>
      <c r="B811" s="498" t="s">
        <v>1222</v>
      </c>
      <c r="C811" s="513" t="str">
        <f t="shared" si="38"/>
        <v>Color Code</v>
      </c>
      <c r="D811" s="500">
        <v>0</v>
      </c>
      <c r="F811" s="492">
        <f t="shared" si="36"/>
        <v>0</v>
      </c>
      <c r="G811" s="492">
        <f t="shared" si="37"/>
        <v>0</v>
      </c>
      <c r="H811" s="492">
        <f>IF($S$10="Y",F811*0.05,0)</f>
        <v>0</v>
      </c>
    </row>
    <row r="812" spans="1:8" s="494" customFormat="1" ht="15" customHeight="1">
      <c r="A812" s="490" t="s">
        <v>791</v>
      </c>
      <c r="B812" s="498" t="s">
        <v>1223</v>
      </c>
      <c r="C812" s="499" t="str">
        <f t="shared" si="38"/>
        <v>11-12</v>
      </c>
      <c r="D812" s="500">
        <v>0</v>
      </c>
      <c r="F812" s="492">
        <f t="shared" si="36"/>
        <v>0</v>
      </c>
      <c r="G812" s="492">
        <f t="shared" si="37"/>
        <v>0</v>
      </c>
      <c r="H812" s="492">
        <f>IF($S$2="Y",F812*0.05,0)</f>
        <v>0</v>
      </c>
    </row>
    <row r="813" spans="1:8" s="494" customFormat="1" ht="15" customHeight="1">
      <c r="A813" s="490" t="s">
        <v>791</v>
      </c>
      <c r="B813" s="498" t="s">
        <v>1223</v>
      </c>
      <c r="C813" s="504" t="str">
        <f t="shared" si="38"/>
        <v>14-01</v>
      </c>
      <c r="D813" s="500">
        <v>0</v>
      </c>
      <c r="F813" s="492">
        <f t="shared" si="36"/>
        <v>0</v>
      </c>
      <c r="G813" s="492">
        <f t="shared" si="37"/>
        <v>0</v>
      </c>
      <c r="H813" s="492">
        <f>IF($S$3="Y",F813*0.05,0)</f>
        <v>0</v>
      </c>
    </row>
    <row r="814" spans="1:8" s="494" customFormat="1" ht="15" customHeight="1">
      <c r="A814" s="490" t="s">
        <v>791</v>
      </c>
      <c r="B814" s="498" t="s">
        <v>1223</v>
      </c>
      <c r="C814" s="505" t="str">
        <f t="shared" si="38"/>
        <v>15-12</v>
      </c>
      <c r="D814" s="500">
        <v>0</v>
      </c>
      <c r="F814" s="492">
        <f t="shared" si="36"/>
        <v>0</v>
      </c>
      <c r="G814" s="492">
        <f t="shared" si="37"/>
        <v>0</v>
      </c>
      <c r="H814" s="492">
        <f>IF($S$4="Y",F814*0.05,0)</f>
        <v>0</v>
      </c>
    </row>
    <row r="815" spans="1:8" s="494" customFormat="1" ht="15" customHeight="1">
      <c r="A815" s="490" t="s">
        <v>791</v>
      </c>
      <c r="B815" s="498" t="s">
        <v>1223</v>
      </c>
      <c r="C815" s="506" t="str">
        <f t="shared" si="38"/>
        <v>16-16</v>
      </c>
      <c r="D815" s="500">
        <v>0</v>
      </c>
      <c r="F815" s="492">
        <f t="shared" si="36"/>
        <v>0</v>
      </c>
      <c r="G815" s="492">
        <f t="shared" si="37"/>
        <v>0</v>
      </c>
      <c r="H815" s="492">
        <f>IF($S$5="Y",F815*0.05,0)</f>
        <v>0</v>
      </c>
    </row>
    <row r="816" spans="1:8" s="494" customFormat="1" ht="15" customHeight="1">
      <c r="A816" s="490" t="s">
        <v>791</v>
      </c>
      <c r="B816" s="498" t="s">
        <v>1223</v>
      </c>
      <c r="C816" s="507" t="str">
        <f t="shared" si="38"/>
        <v>13-01</v>
      </c>
      <c r="D816" s="500">
        <v>0</v>
      </c>
      <c r="F816" s="492">
        <f t="shared" si="36"/>
        <v>0</v>
      </c>
      <c r="G816" s="492">
        <f t="shared" si="37"/>
        <v>0</v>
      </c>
      <c r="H816" s="492">
        <f>IF($S$6="Y",F816*0.05,0)</f>
        <v>0</v>
      </c>
    </row>
    <row r="817" spans="1:8" s="494" customFormat="1" ht="15" customHeight="1">
      <c r="A817" s="490" t="s">
        <v>791</v>
      </c>
      <c r="B817" s="498" t="s">
        <v>1223</v>
      </c>
      <c r="C817" s="508" t="str">
        <f t="shared" si="38"/>
        <v>07-13</v>
      </c>
      <c r="D817" s="500">
        <v>0</v>
      </c>
      <c r="F817" s="492">
        <f t="shared" si="36"/>
        <v>0</v>
      </c>
      <c r="G817" s="492">
        <f t="shared" si="37"/>
        <v>0</v>
      </c>
      <c r="H817" s="492">
        <f>IF($S$7="Y",F817*0.05,0)</f>
        <v>0</v>
      </c>
    </row>
    <row r="818" spans="1:8" s="494" customFormat="1" ht="15" customHeight="1">
      <c r="A818" s="490" t="s">
        <v>791</v>
      </c>
      <c r="B818" s="498" t="s">
        <v>1223</v>
      </c>
      <c r="C818" s="509" t="str">
        <f t="shared" si="38"/>
        <v>11-26</v>
      </c>
      <c r="D818" s="500">
        <v>0</v>
      </c>
      <c r="F818" s="492">
        <f t="shared" si="36"/>
        <v>0</v>
      </c>
      <c r="G818" s="492">
        <f t="shared" si="37"/>
        <v>0</v>
      </c>
      <c r="H818" s="492">
        <f>IF($S$8="Y",F818*0.05,0)</f>
        <v>0</v>
      </c>
    </row>
    <row r="819" spans="1:8" s="494" customFormat="1" ht="15" customHeight="1">
      <c r="A819" s="490" t="s">
        <v>791</v>
      </c>
      <c r="B819" s="498" t="s">
        <v>1223</v>
      </c>
      <c r="C819" s="512" t="str">
        <f t="shared" si="38"/>
        <v>18-01</v>
      </c>
      <c r="D819" s="500">
        <v>0</v>
      </c>
      <c r="F819" s="492">
        <f t="shared" si="36"/>
        <v>0</v>
      </c>
      <c r="G819" s="492">
        <f t="shared" si="37"/>
        <v>0</v>
      </c>
      <c r="H819" s="492">
        <f>IF($S$9="Y",F819*0.05,0)</f>
        <v>0</v>
      </c>
    </row>
    <row r="820" spans="1:8" s="494" customFormat="1" ht="15" customHeight="1">
      <c r="A820" s="490" t="s">
        <v>791</v>
      </c>
      <c r="B820" s="498" t="s">
        <v>1223</v>
      </c>
      <c r="C820" s="513" t="str">
        <f t="shared" si="38"/>
        <v>Color Code</v>
      </c>
      <c r="D820" s="500">
        <v>0</v>
      </c>
      <c r="F820" s="492">
        <f t="shared" si="36"/>
        <v>0</v>
      </c>
      <c r="G820" s="492">
        <f t="shared" si="37"/>
        <v>0</v>
      </c>
      <c r="H820" s="492">
        <f>IF($S$10="Y",F820*0.05,0)</f>
        <v>0</v>
      </c>
    </row>
    <row r="821" spans="1:8" s="494" customFormat="1" ht="15" customHeight="1">
      <c r="A821" s="490" t="s">
        <v>793</v>
      </c>
      <c r="B821" s="498" t="s">
        <v>1224</v>
      </c>
      <c r="C821" s="499" t="str">
        <f t="shared" si="38"/>
        <v>11-12</v>
      </c>
      <c r="D821" s="500">
        <v>0</v>
      </c>
      <c r="F821" s="492">
        <f t="shared" si="36"/>
        <v>0</v>
      </c>
      <c r="G821" s="492">
        <f t="shared" si="37"/>
        <v>0</v>
      </c>
      <c r="H821" s="492">
        <f>IF($S$2="Y",F821*0.05,0)</f>
        <v>0</v>
      </c>
    </row>
    <row r="822" spans="1:8" s="494" customFormat="1" ht="15" customHeight="1">
      <c r="A822" s="490" t="s">
        <v>793</v>
      </c>
      <c r="B822" s="498" t="s">
        <v>1224</v>
      </c>
      <c r="C822" s="504" t="str">
        <f t="shared" si="38"/>
        <v>14-01</v>
      </c>
      <c r="D822" s="500">
        <v>0</v>
      </c>
      <c r="F822" s="492">
        <f t="shared" si="36"/>
        <v>0</v>
      </c>
      <c r="G822" s="492">
        <f t="shared" si="37"/>
        <v>0</v>
      </c>
      <c r="H822" s="492">
        <f>IF($S$3="Y",F822*0.05,0)</f>
        <v>0</v>
      </c>
    </row>
    <row r="823" spans="1:8" s="494" customFormat="1" ht="15" customHeight="1">
      <c r="A823" s="490" t="s">
        <v>793</v>
      </c>
      <c r="B823" s="498" t="s">
        <v>1224</v>
      </c>
      <c r="C823" s="505" t="str">
        <f t="shared" si="38"/>
        <v>15-12</v>
      </c>
      <c r="D823" s="500">
        <v>0</v>
      </c>
      <c r="F823" s="492">
        <f t="shared" si="36"/>
        <v>0</v>
      </c>
      <c r="G823" s="492">
        <f t="shared" si="37"/>
        <v>0</v>
      </c>
      <c r="H823" s="492">
        <f>IF($S$4="Y",F823*0.05,0)</f>
        <v>0</v>
      </c>
    </row>
    <row r="824" spans="1:8" s="494" customFormat="1" ht="15" customHeight="1">
      <c r="A824" s="490" t="s">
        <v>793</v>
      </c>
      <c r="B824" s="498" t="s">
        <v>1224</v>
      </c>
      <c r="C824" s="506" t="str">
        <f t="shared" si="38"/>
        <v>16-16</v>
      </c>
      <c r="D824" s="500">
        <v>0</v>
      </c>
      <c r="F824" s="492">
        <f t="shared" si="36"/>
        <v>0</v>
      </c>
      <c r="G824" s="492">
        <f t="shared" si="37"/>
        <v>0</v>
      </c>
      <c r="H824" s="492">
        <f>IF($S$5="Y",F824*0.05,0)</f>
        <v>0</v>
      </c>
    </row>
    <row r="825" spans="1:8" s="494" customFormat="1" ht="15" customHeight="1">
      <c r="A825" s="490" t="s">
        <v>793</v>
      </c>
      <c r="B825" s="498" t="s">
        <v>1224</v>
      </c>
      <c r="C825" s="507" t="str">
        <f t="shared" si="38"/>
        <v>13-01</v>
      </c>
      <c r="D825" s="500">
        <v>0</v>
      </c>
      <c r="F825" s="492">
        <f t="shared" si="36"/>
        <v>0</v>
      </c>
      <c r="G825" s="492">
        <f t="shared" si="37"/>
        <v>0</v>
      </c>
      <c r="H825" s="492">
        <f>IF($S$6="Y",F825*0.05,0)</f>
        <v>0</v>
      </c>
    </row>
    <row r="826" spans="1:8" s="494" customFormat="1" ht="15" customHeight="1">
      <c r="A826" s="490" t="s">
        <v>793</v>
      </c>
      <c r="B826" s="498" t="s">
        <v>1224</v>
      </c>
      <c r="C826" s="508" t="str">
        <f t="shared" si="38"/>
        <v>07-13</v>
      </c>
      <c r="D826" s="500">
        <v>0</v>
      </c>
      <c r="F826" s="492">
        <f t="shared" si="36"/>
        <v>0</v>
      </c>
      <c r="G826" s="492">
        <f t="shared" si="37"/>
        <v>0</v>
      </c>
      <c r="H826" s="492">
        <f>IF($S$7="Y",F826*0.05,0)</f>
        <v>0</v>
      </c>
    </row>
    <row r="827" spans="1:8" s="494" customFormat="1" ht="15" customHeight="1">
      <c r="A827" s="490" t="s">
        <v>793</v>
      </c>
      <c r="B827" s="498" t="s">
        <v>1224</v>
      </c>
      <c r="C827" s="509" t="str">
        <f t="shared" si="38"/>
        <v>11-26</v>
      </c>
      <c r="D827" s="500">
        <v>0</v>
      </c>
      <c r="F827" s="492">
        <f t="shared" si="36"/>
        <v>0</v>
      </c>
      <c r="G827" s="492">
        <f t="shared" si="37"/>
        <v>0</v>
      </c>
      <c r="H827" s="492">
        <f>IF($S$8="Y",F827*0.05,0)</f>
        <v>0</v>
      </c>
    </row>
    <row r="828" spans="1:8" s="494" customFormat="1" ht="15" customHeight="1">
      <c r="A828" s="490" t="s">
        <v>793</v>
      </c>
      <c r="B828" s="498" t="s">
        <v>1224</v>
      </c>
      <c r="C828" s="512" t="str">
        <f t="shared" si="38"/>
        <v>18-01</v>
      </c>
      <c r="D828" s="500">
        <v>0</v>
      </c>
      <c r="F828" s="492">
        <f t="shared" si="36"/>
        <v>0</v>
      </c>
      <c r="G828" s="492">
        <f t="shared" si="37"/>
        <v>0</v>
      </c>
      <c r="H828" s="492">
        <f>IF($S$9="Y",F828*0.05,0)</f>
        <v>0</v>
      </c>
    </row>
    <row r="829" spans="1:8" s="494" customFormat="1" ht="15" customHeight="1">
      <c r="A829" s="490" t="s">
        <v>793</v>
      </c>
      <c r="B829" s="498" t="s">
        <v>1224</v>
      </c>
      <c r="C829" s="513" t="str">
        <f t="shared" si="38"/>
        <v>Color Code</v>
      </c>
      <c r="D829" s="500">
        <v>0</v>
      </c>
      <c r="F829" s="492">
        <f t="shared" si="36"/>
        <v>0</v>
      </c>
      <c r="G829" s="492">
        <f t="shared" si="37"/>
        <v>0</v>
      </c>
      <c r="H829" s="492">
        <f>IF($S$10="Y",F829*0.05,0)</f>
        <v>0</v>
      </c>
    </row>
    <row r="830" spans="1:8" s="494" customFormat="1" ht="15" customHeight="1">
      <c r="A830" s="490" t="s">
        <v>477</v>
      </c>
      <c r="B830" s="498" t="s">
        <v>1225</v>
      </c>
      <c r="C830" s="499" t="str">
        <f t="shared" si="38"/>
        <v>11-12</v>
      </c>
      <c r="D830" s="500">
        <v>0</v>
      </c>
      <c r="F830" s="492">
        <f t="shared" si="36"/>
        <v>0</v>
      </c>
      <c r="G830" s="492">
        <f t="shared" si="37"/>
        <v>0</v>
      </c>
      <c r="H830" s="492">
        <f>IF($S$2="Y",F830*0.05,0)</f>
        <v>0</v>
      </c>
    </row>
    <row r="831" spans="1:8" s="494" customFormat="1" ht="15" customHeight="1">
      <c r="A831" s="490" t="s">
        <v>477</v>
      </c>
      <c r="B831" s="498" t="s">
        <v>1225</v>
      </c>
      <c r="C831" s="504" t="str">
        <f t="shared" si="38"/>
        <v>14-01</v>
      </c>
      <c r="D831" s="500">
        <v>0</v>
      </c>
      <c r="F831" s="492">
        <f t="shared" si="36"/>
        <v>0</v>
      </c>
      <c r="G831" s="492">
        <f t="shared" si="37"/>
        <v>0</v>
      </c>
      <c r="H831" s="492">
        <f>IF($S$3="Y",F831*0.05,0)</f>
        <v>0</v>
      </c>
    </row>
    <row r="832" spans="1:8" s="494" customFormat="1" ht="15" customHeight="1">
      <c r="A832" s="490" t="s">
        <v>477</v>
      </c>
      <c r="B832" s="498" t="s">
        <v>1225</v>
      </c>
      <c r="C832" s="505" t="str">
        <f t="shared" si="38"/>
        <v>15-12</v>
      </c>
      <c r="D832" s="500">
        <v>0</v>
      </c>
      <c r="F832" s="492">
        <f t="shared" si="36"/>
        <v>0</v>
      </c>
      <c r="G832" s="492">
        <f t="shared" si="37"/>
        <v>0</v>
      </c>
      <c r="H832" s="492">
        <f>IF($S$4="Y",F832*0.05,0)</f>
        <v>0</v>
      </c>
    </row>
    <row r="833" spans="1:8" s="494" customFormat="1" ht="15" customHeight="1">
      <c r="A833" s="490" t="s">
        <v>477</v>
      </c>
      <c r="B833" s="498" t="s">
        <v>1225</v>
      </c>
      <c r="C833" s="506" t="str">
        <f t="shared" si="38"/>
        <v>16-16</v>
      </c>
      <c r="D833" s="500">
        <v>0</v>
      </c>
      <c r="F833" s="492">
        <f t="shared" si="36"/>
        <v>0</v>
      </c>
      <c r="G833" s="492">
        <f t="shared" si="37"/>
        <v>0</v>
      </c>
      <c r="H833" s="492">
        <f>IF($S$5="Y",F833*0.05,0)</f>
        <v>0</v>
      </c>
    </row>
    <row r="834" spans="1:8" s="494" customFormat="1" ht="15" customHeight="1">
      <c r="A834" s="490" t="s">
        <v>477</v>
      </c>
      <c r="B834" s="498" t="s">
        <v>1225</v>
      </c>
      <c r="C834" s="507" t="str">
        <f t="shared" si="38"/>
        <v>13-01</v>
      </c>
      <c r="D834" s="500">
        <v>0</v>
      </c>
      <c r="F834" s="492">
        <f t="shared" ref="F834:F897" si="39">D834*E834</f>
        <v>0</v>
      </c>
      <c r="G834" s="492">
        <f t="shared" ref="G834:G897" si="40">IF($S$11="Y",F834*0.05,0)</f>
        <v>0</v>
      </c>
      <c r="H834" s="492">
        <f>IF($S$6="Y",F834*0.05,0)</f>
        <v>0</v>
      </c>
    </row>
    <row r="835" spans="1:8" s="494" customFormat="1" ht="15" customHeight="1">
      <c r="A835" s="490" t="s">
        <v>477</v>
      </c>
      <c r="B835" s="498" t="s">
        <v>1225</v>
      </c>
      <c r="C835" s="508" t="str">
        <f t="shared" si="38"/>
        <v>07-13</v>
      </c>
      <c r="D835" s="500">
        <v>0</v>
      </c>
      <c r="F835" s="492">
        <f t="shared" si="39"/>
        <v>0</v>
      </c>
      <c r="G835" s="492">
        <f t="shared" si="40"/>
        <v>0</v>
      </c>
      <c r="H835" s="492">
        <f>IF($S$7="Y",F835*0.05,0)</f>
        <v>0</v>
      </c>
    </row>
    <row r="836" spans="1:8" s="494" customFormat="1" ht="15" customHeight="1">
      <c r="A836" s="490" t="s">
        <v>477</v>
      </c>
      <c r="B836" s="498" t="s">
        <v>1225</v>
      </c>
      <c r="C836" s="509" t="str">
        <f t="shared" si="38"/>
        <v>11-26</v>
      </c>
      <c r="D836" s="500">
        <v>0</v>
      </c>
      <c r="F836" s="492">
        <f t="shared" si="39"/>
        <v>0</v>
      </c>
      <c r="G836" s="492">
        <f t="shared" si="40"/>
        <v>0</v>
      </c>
      <c r="H836" s="492">
        <f>IF($S$8="Y",F836*0.05,0)</f>
        <v>0</v>
      </c>
    </row>
    <row r="837" spans="1:8" s="494" customFormat="1" ht="15" customHeight="1">
      <c r="A837" s="490" t="s">
        <v>477</v>
      </c>
      <c r="B837" s="498" t="s">
        <v>1225</v>
      </c>
      <c r="C837" s="512" t="str">
        <f t="shared" si="38"/>
        <v>18-01</v>
      </c>
      <c r="D837" s="500">
        <v>0</v>
      </c>
      <c r="F837" s="492">
        <f t="shared" si="39"/>
        <v>0</v>
      </c>
      <c r="G837" s="492">
        <f t="shared" si="40"/>
        <v>0</v>
      </c>
      <c r="H837" s="492">
        <f>IF($S$9="Y",F837*0.05,0)</f>
        <v>0</v>
      </c>
    </row>
    <row r="838" spans="1:8" s="494" customFormat="1" ht="15" customHeight="1">
      <c r="A838" s="490" t="s">
        <v>477</v>
      </c>
      <c r="B838" s="498" t="s">
        <v>1225</v>
      </c>
      <c r="C838" s="513" t="str">
        <f t="shared" si="38"/>
        <v>Color Code</v>
      </c>
      <c r="D838" s="500">
        <v>0</v>
      </c>
      <c r="F838" s="492">
        <f t="shared" si="39"/>
        <v>0</v>
      </c>
      <c r="G838" s="492">
        <f t="shared" si="40"/>
        <v>0</v>
      </c>
      <c r="H838" s="492">
        <f>IF($S$10="Y",F838*0.05,0)</f>
        <v>0</v>
      </c>
    </row>
    <row r="839" spans="1:8" s="494" customFormat="1" ht="15" customHeight="1">
      <c r="A839" s="490" t="s">
        <v>479</v>
      </c>
      <c r="B839" s="498" t="s">
        <v>1226</v>
      </c>
      <c r="C839" s="499" t="str">
        <f t="shared" si="38"/>
        <v>11-12</v>
      </c>
      <c r="D839" s="500">
        <v>0</v>
      </c>
      <c r="F839" s="492">
        <f t="shared" si="39"/>
        <v>0</v>
      </c>
      <c r="G839" s="492">
        <f t="shared" si="40"/>
        <v>0</v>
      </c>
      <c r="H839" s="492">
        <f>IF($S$2="Y",F839*0.05,0)</f>
        <v>0</v>
      </c>
    </row>
    <row r="840" spans="1:8" s="494" customFormat="1" ht="15" customHeight="1">
      <c r="A840" s="490" t="s">
        <v>479</v>
      </c>
      <c r="B840" s="498" t="s">
        <v>1226</v>
      </c>
      <c r="C840" s="504" t="str">
        <f t="shared" si="38"/>
        <v>14-01</v>
      </c>
      <c r="D840" s="500">
        <v>0</v>
      </c>
      <c r="F840" s="492">
        <f t="shared" si="39"/>
        <v>0</v>
      </c>
      <c r="G840" s="492">
        <f t="shared" si="40"/>
        <v>0</v>
      </c>
      <c r="H840" s="492">
        <f>IF($S$3="Y",F840*0.05,0)</f>
        <v>0</v>
      </c>
    </row>
    <row r="841" spans="1:8" s="494" customFormat="1" ht="15" customHeight="1">
      <c r="A841" s="490" t="s">
        <v>479</v>
      </c>
      <c r="B841" s="498" t="s">
        <v>1226</v>
      </c>
      <c r="C841" s="505" t="str">
        <f t="shared" si="38"/>
        <v>15-12</v>
      </c>
      <c r="D841" s="500">
        <v>0</v>
      </c>
      <c r="F841" s="492">
        <f t="shared" si="39"/>
        <v>0</v>
      </c>
      <c r="G841" s="492">
        <f t="shared" si="40"/>
        <v>0</v>
      </c>
      <c r="H841" s="492">
        <f>IF($S$4="Y",F841*0.05,0)</f>
        <v>0</v>
      </c>
    </row>
    <row r="842" spans="1:8" s="494" customFormat="1" ht="15" customHeight="1">
      <c r="A842" s="490" t="s">
        <v>479</v>
      </c>
      <c r="B842" s="498" t="s">
        <v>1226</v>
      </c>
      <c r="C842" s="506" t="str">
        <f t="shared" si="38"/>
        <v>16-16</v>
      </c>
      <c r="D842" s="500">
        <v>0</v>
      </c>
      <c r="F842" s="492">
        <f t="shared" si="39"/>
        <v>0</v>
      </c>
      <c r="G842" s="492">
        <f t="shared" si="40"/>
        <v>0</v>
      </c>
      <c r="H842" s="492">
        <f>IF($S$5="Y",F842*0.05,0)</f>
        <v>0</v>
      </c>
    </row>
    <row r="843" spans="1:8" s="494" customFormat="1" ht="15" customHeight="1">
      <c r="A843" s="490" t="s">
        <v>479</v>
      </c>
      <c r="B843" s="498" t="s">
        <v>1226</v>
      </c>
      <c r="C843" s="507" t="str">
        <f t="shared" ref="C843:C906" si="41">C834</f>
        <v>13-01</v>
      </c>
      <c r="D843" s="500">
        <v>0</v>
      </c>
      <c r="F843" s="492">
        <f t="shared" si="39"/>
        <v>0</v>
      </c>
      <c r="G843" s="492">
        <f t="shared" si="40"/>
        <v>0</v>
      </c>
      <c r="H843" s="492">
        <f>IF($S$6="Y",F843*0.05,0)</f>
        <v>0</v>
      </c>
    </row>
    <row r="844" spans="1:8" s="494" customFormat="1" ht="15" customHeight="1">
      <c r="A844" s="490" t="s">
        <v>479</v>
      </c>
      <c r="B844" s="498" t="s">
        <v>1226</v>
      </c>
      <c r="C844" s="508" t="str">
        <f t="shared" si="41"/>
        <v>07-13</v>
      </c>
      <c r="D844" s="500">
        <v>0</v>
      </c>
      <c r="F844" s="492">
        <f t="shared" si="39"/>
        <v>0</v>
      </c>
      <c r="G844" s="492">
        <f t="shared" si="40"/>
        <v>0</v>
      </c>
      <c r="H844" s="492">
        <f>IF($S$7="Y",F844*0.05,0)</f>
        <v>0</v>
      </c>
    </row>
    <row r="845" spans="1:8" s="494" customFormat="1" ht="15" customHeight="1">
      <c r="A845" s="490" t="s">
        <v>479</v>
      </c>
      <c r="B845" s="498" t="s">
        <v>1226</v>
      </c>
      <c r="C845" s="509" t="str">
        <f t="shared" si="41"/>
        <v>11-26</v>
      </c>
      <c r="D845" s="500">
        <v>0</v>
      </c>
      <c r="F845" s="492">
        <f t="shared" si="39"/>
        <v>0</v>
      </c>
      <c r="G845" s="492">
        <f t="shared" si="40"/>
        <v>0</v>
      </c>
      <c r="H845" s="492">
        <f>IF($S$8="Y",F845*0.05,0)</f>
        <v>0</v>
      </c>
    </row>
    <row r="846" spans="1:8" s="494" customFormat="1" ht="15" customHeight="1">
      <c r="A846" s="490" t="s">
        <v>479</v>
      </c>
      <c r="B846" s="498" t="s">
        <v>1226</v>
      </c>
      <c r="C846" s="512" t="str">
        <f t="shared" si="41"/>
        <v>18-01</v>
      </c>
      <c r="D846" s="500">
        <v>0</v>
      </c>
      <c r="F846" s="492">
        <f t="shared" si="39"/>
        <v>0</v>
      </c>
      <c r="G846" s="492">
        <f t="shared" si="40"/>
        <v>0</v>
      </c>
      <c r="H846" s="492">
        <f>IF($S$9="Y",F846*0.05,0)</f>
        <v>0</v>
      </c>
    </row>
    <row r="847" spans="1:8" s="494" customFormat="1" ht="15" customHeight="1">
      <c r="A847" s="490" t="s">
        <v>479</v>
      </c>
      <c r="B847" s="498" t="s">
        <v>1226</v>
      </c>
      <c r="C847" s="513" t="str">
        <f t="shared" si="41"/>
        <v>Color Code</v>
      </c>
      <c r="D847" s="500">
        <v>0</v>
      </c>
      <c r="F847" s="492">
        <f t="shared" si="39"/>
        <v>0</v>
      </c>
      <c r="G847" s="492">
        <f t="shared" si="40"/>
        <v>0</v>
      </c>
      <c r="H847" s="492">
        <f>IF($S$10="Y",F847*0.05,0)</f>
        <v>0</v>
      </c>
    </row>
    <row r="848" spans="1:8" s="494" customFormat="1" ht="15" customHeight="1">
      <c r="A848" s="490" t="s">
        <v>481</v>
      </c>
      <c r="B848" s="498" t="s">
        <v>1227</v>
      </c>
      <c r="C848" s="499" t="str">
        <f t="shared" si="41"/>
        <v>11-12</v>
      </c>
      <c r="D848" s="500">
        <v>0</v>
      </c>
      <c r="F848" s="492">
        <f t="shared" si="39"/>
        <v>0</v>
      </c>
      <c r="G848" s="492">
        <f t="shared" si="40"/>
        <v>0</v>
      </c>
      <c r="H848" s="492">
        <f>IF($S$2="Y",F848*0.05,0)</f>
        <v>0</v>
      </c>
    </row>
    <row r="849" spans="1:8" s="494" customFormat="1" ht="15" customHeight="1">
      <c r="A849" s="490" t="s">
        <v>481</v>
      </c>
      <c r="B849" s="498" t="s">
        <v>1227</v>
      </c>
      <c r="C849" s="504" t="str">
        <f t="shared" si="41"/>
        <v>14-01</v>
      </c>
      <c r="D849" s="500">
        <v>0</v>
      </c>
      <c r="F849" s="492">
        <f t="shared" si="39"/>
        <v>0</v>
      </c>
      <c r="G849" s="492">
        <f t="shared" si="40"/>
        <v>0</v>
      </c>
      <c r="H849" s="492">
        <f>IF($S$3="Y",F849*0.05,0)</f>
        <v>0</v>
      </c>
    </row>
    <row r="850" spans="1:8" s="494" customFormat="1" ht="15" customHeight="1">
      <c r="A850" s="490" t="s">
        <v>481</v>
      </c>
      <c r="B850" s="498" t="s">
        <v>1227</v>
      </c>
      <c r="C850" s="505" t="str">
        <f t="shared" si="41"/>
        <v>15-12</v>
      </c>
      <c r="D850" s="500">
        <v>0</v>
      </c>
      <c r="F850" s="492">
        <f t="shared" si="39"/>
        <v>0</v>
      </c>
      <c r="G850" s="492">
        <f t="shared" si="40"/>
        <v>0</v>
      </c>
      <c r="H850" s="492">
        <f>IF($S$4="Y",F850*0.05,0)</f>
        <v>0</v>
      </c>
    </row>
    <row r="851" spans="1:8" s="494" customFormat="1" ht="15" customHeight="1">
      <c r="A851" s="490" t="s">
        <v>481</v>
      </c>
      <c r="B851" s="498" t="s">
        <v>1227</v>
      </c>
      <c r="C851" s="506" t="str">
        <f t="shared" si="41"/>
        <v>16-16</v>
      </c>
      <c r="D851" s="500">
        <v>0</v>
      </c>
      <c r="F851" s="492">
        <f t="shared" si="39"/>
        <v>0</v>
      </c>
      <c r="G851" s="492">
        <f t="shared" si="40"/>
        <v>0</v>
      </c>
      <c r="H851" s="492">
        <f>IF($S$5="Y",F851*0.05,0)</f>
        <v>0</v>
      </c>
    </row>
    <row r="852" spans="1:8" s="494" customFormat="1" ht="15" customHeight="1">
      <c r="A852" s="490" t="s">
        <v>481</v>
      </c>
      <c r="B852" s="498" t="s">
        <v>1227</v>
      </c>
      <c r="C852" s="507" t="str">
        <f t="shared" si="41"/>
        <v>13-01</v>
      </c>
      <c r="D852" s="500">
        <v>0</v>
      </c>
      <c r="F852" s="492">
        <f t="shared" si="39"/>
        <v>0</v>
      </c>
      <c r="G852" s="492">
        <f t="shared" si="40"/>
        <v>0</v>
      </c>
      <c r="H852" s="492">
        <f>IF($S$6="Y",F852*0.05,0)</f>
        <v>0</v>
      </c>
    </row>
    <row r="853" spans="1:8" s="494" customFormat="1" ht="15" customHeight="1">
      <c r="A853" s="490" t="s">
        <v>481</v>
      </c>
      <c r="B853" s="498" t="s">
        <v>1227</v>
      </c>
      <c r="C853" s="508" t="str">
        <f t="shared" si="41"/>
        <v>07-13</v>
      </c>
      <c r="D853" s="500">
        <v>0</v>
      </c>
      <c r="F853" s="492">
        <f t="shared" si="39"/>
        <v>0</v>
      </c>
      <c r="G853" s="492">
        <f t="shared" si="40"/>
        <v>0</v>
      </c>
      <c r="H853" s="492">
        <f>IF($S$7="Y",F853*0.05,0)</f>
        <v>0</v>
      </c>
    </row>
    <row r="854" spans="1:8" s="494" customFormat="1" ht="15" customHeight="1">
      <c r="A854" s="490" t="s">
        <v>481</v>
      </c>
      <c r="B854" s="498" t="s">
        <v>1227</v>
      </c>
      <c r="C854" s="509" t="str">
        <f t="shared" si="41"/>
        <v>11-26</v>
      </c>
      <c r="D854" s="500">
        <v>0</v>
      </c>
      <c r="F854" s="492">
        <f t="shared" si="39"/>
        <v>0</v>
      </c>
      <c r="G854" s="492">
        <f t="shared" si="40"/>
        <v>0</v>
      </c>
      <c r="H854" s="492">
        <f>IF($S$8="Y",F854*0.05,0)</f>
        <v>0</v>
      </c>
    </row>
    <row r="855" spans="1:8" s="494" customFormat="1" ht="15" customHeight="1">
      <c r="A855" s="490" t="s">
        <v>481</v>
      </c>
      <c r="B855" s="498" t="s">
        <v>1227</v>
      </c>
      <c r="C855" s="512" t="str">
        <f t="shared" si="41"/>
        <v>18-01</v>
      </c>
      <c r="D855" s="500">
        <v>0</v>
      </c>
      <c r="F855" s="492">
        <f t="shared" si="39"/>
        <v>0</v>
      </c>
      <c r="G855" s="492">
        <f t="shared" si="40"/>
        <v>0</v>
      </c>
      <c r="H855" s="492">
        <f>IF($S$9="Y",F855*0.05,0)</f>
        <v>0</v>
      </c>
    </row>
    <row r="856" spans="1:8" s="494" customFormat="1" ht="15" customHeight="1">
      <c r="A856" s="490" t="s">
        <v>481</v>
      </c>
      <c r="B856" s="498" t="s">
        <v>1227</v>
      </c>
      <c r="C856" s="513" t="str">
        <f t="shared" si="41"/>
        <v>Color Code</v>
      </c>
      <c r="D856" s="500">
        <v>0</v>
      </c>
      <c r="F856" s="492">
        <f t="shared" si="39"/>
        <v>0</v>
      </c>
      <c r="G856" s="492">
        <f t="shared" si="40"/>
        <v>0</v>
      </c>
      <c r="H856" s="492">
        <f>IF($S$10="Y",F856*0.05,0)</f>
        <v>0</v>
      </c>
    </row>
    <row r="857" spans="1:8" s="494" customFormat="1" ht="15" customHeight="1">
      <c r="A857" s="490" t="s">
        <v>483</v>
      </c>
      <c r="B857" s="498" t="s">
        <v>1228</v>
      </c>
      <c r="C857" s="499" t="str">
        <f t="shared" si="41"/>
        <v>11-12</v>
      </c>
      <c r="D857" s="500">
        <v>0</v>
      </c>
      <c r="F857" s="492">
        <f t="shared" si="39"/>
        <v>0</v>
      </c>
      <c r="G857" s="492">
        <f t="shared" si="40"/>
        <v>0</v>
      </c>
      <c r="H857" s="492">
        <f>IF($S$2="Y",F857*0.05,0)</f>
        <v>0</v>
      </c>
    </row>
    <row r="858" spans="1:8" s="494" customFormat="1" ht="15" customHeight="1">
      <c r="A858" s="490" t="s">
        <v>483</v>
      </c>
      <c r="B858" s="498" t="s">
        <v>1228</v>
      </c>
      <c r="C858" s="504" t="str">
        <f t="shared" si="41"/>
        <v>14-01</v>
      </c>
      <c r="D858" s="500">
        <v>0</v>
      </c>
      <c r="F858" s="492">
        <f t="shared" si="39"/>
        <v>0</v>
      </c>
      <c r="G858" s="492">
        <f t="shared" si="40"/>
        <v>0</v>
      </c>
      <c r="H858" s="492">
        <f>IF($S$3="Y",F858*0.05,0)</f>
        <v>0</v>
      </c>
    </row>
    <row r="859" spans="1:8" s="494" customFormat="1" ht="15" customHeight="1">
      <c r="A859" s="490" t="s">
        <v>483</v>
      </c>
      <c r="B859" s="498" t="s">
        <v>1228</v>
      </c>
      <c r="C859" s="505" t="str">
        <f t="shared" si="41"/>
        <v>15-12</v>
      </c>
      <c r="D859" s="500">
        <v>0</v>
      </c>
      <c r="F859" s="492">
        <f t="shared" si="39"/>
        <v>0</v>
      </c>
      <c r="G859" s="492">
        <f t="shared" si="40"/>
        <v>0</v>
      </c>
      <c r="H859" s="492">
        <f>IF($S$4="Y",F859*0.05,0)</f>
        <v>0</v>
      </c>
    </row>
    <row r="860" spans="1:8" s="494" customFormat="1" ht="15" customHeight="1">
      <c r="A860" s="490" t="s">
        <v>483</v>
      </c>
      <c r="B860" s="498" t="s">
        <v>1228</v>
      </c>
      <c r="C860" s="506" t="str">
        <f t="shared" si="41"/>
        <v>16-16</v>
      </c>
      <c r="D860" s="500">
        <v>0</v>
      </c>
      <c r="F860" s="492">
        <f t="shared" si="39"/>
        <v>0</v>
      </c>
      <c r="G860" s="492">
        <f t="shared" si="40"/>
        <v>0</v>
      </c>
      <c r="H860" s="492">
        <f>IF($S$5="Y",F860*0.05,0)</f>
        <v>0</v>
      </c>
    </row>
    <row r="861" spans="1:8" s="494" customFormat="1" ht="15" customHeight="1">
      <c r="A861" s="490" t="s">
        <v>483</v>
      </c>
      <c r="B861" s="498" t="s">
        <v>1228</v>
      </c>
      <c r="C861" s="507" t="str">
        <f t="shared" si="41"/>
        <v>13-01</v>
      </c>
      <c r="D861" s="500">
        <v>0</v>
      </c>
      <c r="F861" s="492">
        <f t="shared" si="39"/>
        <v>0</v>
      </c>
      <c r="G861" s="492">
        <f t="shared" si="40"/>
        <v>0</v>
      </c>
      <c r="H861" s="492">
        <f>IF($S$6="Y",F861*0.05,0)</f>
        <v>0</v>
      </c>
    </row>
    <row r="862" spans="1:8" s="494" customFormat="1" ht="15" customHeight="1">
      <c r="A862" s="490" t="s">
        <v>483</v>
      </c>
      <c r="B862" s="498" t="s">
        <v>1228</v>
      </c>
      <c r="C862" s="508" t="str">
        <f t="shared" si="41"/>
        <v>07-13</v>
      </c>
      <c r="D862" s="500">
        <v>0</v>
      </c>
      <c r="F862" s="492">
        <f t="shared" si="39"/>
        <v>0</v>
      </c>
      <c r="G862" s="492">
        <f t="shared" si="40"/>
        <v>0</v>
      </c>
      <c r="H862" s="492">
        <f>IF($S$7="Y",F862*0.05,0)</f>
        <v>0</v>
      </c>
    </row>
    <row r="863" spans="1:8" s="494" customFormat="1" ht="15" customHeight="1">
      <c r="A863" s="490" t="s">
        <v>483</v>
      </c>
      <c r="B863" s="498" t="s">
        <v>1228</v>
      </c>
      <c r="C863" s="509" t="str">
        <f t="shared" si="41"/>
        <v>11-26</v>
      </c>
      <c r="D863" s="500">
        <v>0</v>
      </c>
      <c r="F863" s="492">
        <f t="shared" si="39"/>
        <v>0</v>
      </c>
      <c r="G863" s="492">
        <f t="shared" si="40"/>
        <v>0</v>
      </c>
      <c r="H863" s="492">
        <f>IF($S$8="Y",F863*0.05,0)</f>
        <v>0</v>
      </c>
    </row>
    <row r="864" spans="1:8" s="494" customFormat="1" ht="15" customHeight="1">
      <c r="A864" s="490" t="s">
        <v>483</v>
      </c>
      <c r="B864" s="498" t="s">
        <v>1228</v>
      </c>
      <c r="C864" s="512" t="str">
        <f t="shared" si="41"/>
        <v>18-01</v>
      </c>
      <c r="D864" s="500">
        <v>0</v>
      </c>
      <c r="F864" s="492">
        <f t="shared" si="39"/>
        <v>0</v>
      </c>
      <c r="G864" s="492">
        <f t="shared" si="40"/>
        <v>0</v>
      </c>
      <c r="H864" s="492">
        <f>IF($S$9="Y",F864*0.05,0)</f>
        <v>0</v>
      </c>
    </row>
    <row r="865" spans="1:8" s="494" customFormat="1" ht="15" customHeight="1">
      <c r="A865" s="490" t="s">
        <v>483</v>
      </c>
      <c r="B865" s="498" t="s">
        <v>1228</v>
      </c>
      <c r="C865" s="513" t="str">
        <f t="shared" si="41"/>
        <v>Color Code</v>
      </c>
      <c r="D865" s="500">
        <v>0</v>
      </c>
      <c r="F865" s="492">
        <f t="shared" si="39"/>
        <v>0</v>
      </c>
      <c r="G865" s="492">
        <f t="shared" si="40"/>
        <v>0</v>
      </c>
      <c r="H865" s="492">
        <f>IF($S$10="Y",F865*0.05,0)</f>
        <v>0</v>
      </c>
    </row>
    <row r="866" spans="1:8" s="494" customFormat="1" ht="15" customHeight="1">
      <c r="A866" s="490" t="s">
        <v>485</v>
      </c>
      <c r="B866" s="498" t="s">
        <v>1229</v>
      </c>
      <c r="C866" s="499" t="str">
        <f t="shared" si="41"/>
        <v>11-12</v>
      </c>
      <c r="D866" s="500">
        <v>0</v>
      </c>
      <c r="F866" s="492">
        <f t="shared" si="39"/>
        <v>0</v>
      </c>
      <c r="G866" s="492">
        <f t="shared" si="40"/>
        <v>0</v>
      </c>
      <c r="H866" s="492">
        <f>IF($S$2="Y",F866*0.05,0)</f>
        <v>0</v>
      </c>
    </row>
    <row r="867" spans="1:8" s="494" customFormat="1" ht="15" customHeight="1">
      <c r="A867" s="490" t="s">
        <v>485</v>
      </c>
      <c r="B867" s="498" t="s">
        <v>1229</v>
      </c>
      <c r="C867" s="504" t="str">
        <f t="shared" si="41"/>
        <v>14-01</v>
      </c>
      <c r="D867" s="500">
        <v>0</v>
      </c>
      <c r="F867" s="492">
        <f t="shared" si="39"/>
        <v>0</v>
      </c>
      <c r="G867" s="492">
        <f t="shared" si="40"/>
        <v>0</v>
      </c>
      <c r="H867" s="492">
        <f>IF($S$3="Y",F867*0.05,0)</f>
        <v>0</v>
      </c>
    </row>
    <row r="868" spans="1:8" s="494" customFormat="1" ht="15" customHeight="1">
      <c r="A868" s="490" t="s">
        <v>485</v>
      </c>
      <c r="B868" s="498" t="s">
        <v>1229</v>
      </c>
      <c r="C868" s="505" t="str">
        <f t="shared" si="41"/>
        <v>15-12</v>
      </c>
      <c r="D868" s="500">
        <v>0</v>
      </c>
      <c r="F868" s="492">
        <f t="shared" si="39"/>
        <v>0</v>
      </c>
      <c r="G868" s="492">
        <f t="shared" si="40"/>
        <v>0</v>
      </c>
      <c r="H868" s="492">
        <f>IF($S$4="Y",F868*0.05,0)</f>
        <v>0</v>
      </c>
    </row>
    <row r="869" spans="1:8" s="494" customFormat="1" ht="15" customHeight="1">
      <c r="A869" s="490" t="s">
        <v>485</v>
      </c>
      <c r="B869" s="498" t="s">
        <v>1229</v>
      </c>
      <c r="C869" s="506" t="str">
        <f t="shared" si="41"/>
        <v>16-16</v>
      </c>
      <c r="D869" s="500">
        <v>0</v>
      </c>
      <c r="F869" s="492">
        <f t="shared" si="39"/>
        <v>0</v>
      </c>
      <c r="G869" s="492">
        <f t="shared" si="40"/>
        <v>0</v>
      </c>
      <c r="H869" s="492">
        <f>IF($S$5="Y",F869*0.05,0)</f>
        <v>0</v>
      </c>
    </row>
    <row r="870" spans="1:8" s="494" customFormat="1" ht="15" customHeight="1">
      <c r="A870" s="490" t="s">
        <v>485</v>
      </c>
      <c r="B870" s="498" t="s">
        <v>1229</v>
      </c>
      <c r="C870" s="507" t="str">
        <f t="shared" si="41"/>
        <v>13-01</v>
      </c>
      <c r="D870" s="500">
        <v>0</v>
      </c>
      <c r="F870" s="492">
        <f t="shared" si="39"/>
        <v>0</v>
      </c>
      <c r="G870" s="492">
        <f t="shared" si="40"/>
        <v>0</v>
      </c>
      <c r="H870" s="492">
        <f>IF($S$6="Y",F870*0.05,0)</f>
        <v>0</v>
      </c>
    </row>
    <row r="871" spans="1:8" s="494" customFormat="1" ht="15" customHeight="1">
      <c r="A871" s="490" t="s">
        <v>485</v>
      </c>
      <c r="B871" s="498" t="s">
        <v>1229</v>
      </c>
      <c r="C871" s="508" t="str">
        <f t="shared" si="41"/>
        <v>07-13</v>
      </c>
      <c r="D871" s="500">
        <v>0</v>
      </c>
      <c r="F871" s="492">
        <f t="shared" si="39"/>
        <v>0</v>
      </c>
      <c r="G871" s="492">
        <f t="shared" si="40"/>
        <v>0</v>
      </c>
      <c r="H871" s="492">
        <f>IF($S$7="Y",F871*0.05,0)</f>
        <v>0</v>
      </c>
    </row>
    <row r="872" spans="1:8" s="494" customFormat="1" ht="15" customHeight="1">
      <c r="A872" s="490" t="s">
        <v>485</v>
      </c>
      <c r="B872" s="498" t="s">
        <v>1229</v>
      </c>
      <c r="C872" s="509" t="str">
        <f t="shared" si="41"/>
        <v>11-26</v>
      </c>
      <c r="D872" s="500">
        <v>0</v>
      </c>
      <c r="F872" s="492">
        <f t="shared" si="39"/>
        <v>0</v>
      </c>
      <c r="G872" s="492">
        <f t="shared" si="40"/>
        <v>0</v>
      </c>
      <c r="H872" s="492">
        <f>IF($S$8="Y",F872*0.05,0)</f>
        <v>0</v>
      </c>
    </row>
    <row r="873" spans="1:8" s="494" customFormat="1" ht="15" customHeight="1">
      <c r="A873" s="490" t="s">
        <v>485</v>
      </c>
      <c r="B873" s="498" t="s">
        <v>1229</v>
      </c>
      <c r="C873" s="512" t="str">
        <f t="shared" si="41"/>
        <v>18-01</v>
      </c>
      <c r="D873" s="500">
        <v>0</v>
      </c>
      <c r="F873" s="492">
        <f t="shared" si="39"/>
        <v>0</v>
      </c>
      <c r="G873" s="492">
        <f t="shared" si="40"/>
        <v>0</v>
      </c>
      <c r="H873" s="492">
        <f>IF($S$9="Y",F873*0.05,0)</f>
        <v>0</v>
      </c>
    </row>
    <row r="874" spans="1:8" s="494" customFormat="1" ht="15" customHeight="1">
      <c r="A874" s="490" t="s">
        <v>485</v>
      </c>
      <c r="B874" s="498" t="s">
        <v>1229</v>
      </c>
      <c r="C874" s="513" t="str">
        <f t="shared" si="41"/>
        <v>Color Code</v>
      </c>
      <c r="D874" s="500">
        <v>0</v>
      </c>
      <c r="F874" s="492">
        <f t="shared" si="39"/>
        <v>0</v>
      </c>
      <c r="G874" s="492">
        <f t="shared" si="40"/>
        <v>0</v>
      </c>
      <c r="H874" s="492">
        <f>IF($S$10="Y",F874*0.05,0)</f>
        <v>0</v>
      </c>
    </row>
    <row r="875" spans="1:8" s="494" customFormat="1" ht="15" customHeight="1">
      <c r="A875" s="490" t="s">
        <v>487</v>
      </c>
      <c r="B875" s="498" t="s">
        <v>1230</v>
      </c>
      <c r="C875" s="499" t="str">
        <f t="shared" si="41"/>
        <v>11-12</v>
      </c>
      <c r="D875" s="500">
        <v>0</v>
      </c>
      <c r="F875" s="492">
        <f t="shared" si="39"/>
        <v>0</v>
      </c>
      <c r="G875" s="492">
        <f t="shared" si="40"/>
        <v>0</v>
      </c>
      <c r="H875" s="492">
        <f>IF($S$2="Y",F875*0.05,0)</f>
        <v>0</v>
      </c>
    </row>
    <row r="876" spans="1:8" s="494" customFormat="1" ht="15" customHeight="1">
      <c r="A876" s="490" t="s">
        <v>487</v>
      </c>
      <c r="B876" s="498" t="s">
        <v>1230</v>
      </c>
      <c r="C876" s="504" t="str">
        <f t="shared" si="41"/>
        <v>14-01</v>
      </c>
      <c r="D876" s="500">
        <v>0</v>
      </c>
      <c r="F876" s="492">
        <f t="shared" si="39"/>
        <v>0</v>
      </c>
      <c r="G876" s="492">
        <f t="shared" si="40"/>
        <v>0</v>
      </c>
      <c r="H876" s="492">
        <f>IF($S$3="Y",F876*0.05,0)</f>
        <v>0</v>
      </c>
    </row>
    <row r="877" spans="1:8" s="494" customFormat="1" ht="15" customHeight="1">
      <c r="A877" s="490" t="s">
        <v>487</v>
      </c>
      <c r="B877" s="498" t="s">
        <v>1230</v>
      </c>
      <c r="C877" s="505" t="str">
        <f t="shared" si="41"/>
        <v>15-12</v>
      </c>
      <c r="D877" s="500">
        <v>0</v>
      </c>
      <c r="F877" s="492">
        <f t="shared" si="39"/>
        <v>0</v>
      </c>
      <c r="G877" s="492">
        <f t="shared" si="40"/>
        <v>0</v>
      </c>
      <c r="H877" s="492">
        <f>IF($S$4="Y",F877*0.05,0)</f>
        <v>0</v>
      </c>
    </row>
    <row r="878" spans="1:8" s="494" customFormat="1" ht="15" customHeight="1">
      <c r="A878" s="490" t="s">
        <v>487</v>
      </c>
      <c r="B878" s="498" t="s">
        <v>1230</v>
      </c>
      <c r="C878" s="506" t="str">
        <f t="shared" si="41"/>
        <v>16-16</v>
      </c>
      <c r="D878" s="500">
        <v>0</v>
      </c>
      <c r="F878" s="492">
        <f t="shared" si="39"/>
        <v>0</v>
      </c>
      <c r="G878" s="492">
        <f t="shared" si="40"/>
        <v>0</v>
      </c>
      <c r="H878" s="492">
        <f>IF($S$5="Y",F878*0.05,0)</f>
        <v>0</v>
      </c>
    </row>
    <row r="879" spans="1:8" s="494" customFormat="1" ht="15" customHeight="1">
      <c r="A879" s="490" t="s">
        <v>487</v>
      </c>
      <c r="B879" s="498" t="s">
        <v>1230</v>
      </c>
      <c r="C879" s="507" t="str">
        <f t="shared" si="41"/>
        <v>13-01</v>
      </c>
      <c r="D879" s="500">
        <v>0</v>
      </c>
      <c r="F879" s="492">
        <f t="shared" si="39"/>
        <v>0</v>
      </c>
      <c r="G879" s="492">
        <f t="shared" si="40"/>
        <v>0</v>
      </c>
      <c r="H879" s="492">
        <f>IF($S$6="Y",F879*0.05,0)</f>
        <v>0</v>
      </c>
    </row>
    <row r="880" spans="1:8" s="494" customFormat="1" ht="15" customHeight="1">
      <c r="A880" s="490" t="s">
        <v>487</v>
      </c>
      <c r="B880" s="498" t="s">
        <v>1230</v>
      </c>
      <c r="C880" s="508" t="str">
        <f t="shared" si="41"/>
        <v>07-13</v>
      </c>
      <c r="D880" s="500">
        <v>0</v>
      </c>
      <c r="F880" s="492">
        <f t="shared" si="39"/>
        <v>0</v>
      </c>
      <c r="G880" s="492">
        <f t="shared" si="40"/>
        <v>0</v>
      </c>
      <c r="H880" s="492">
        <f>IF($S$7="Y",F880*0.05,0)</f>
        <v>0</v>
      </c>
    </row>
    <row r="881" spans="1:8" s="494" customFormat="1" ht="15" customHeight="1">
      <c r="A881" s="490" t="s">
        <v>487</v>
      </c>
      <c r="B881" s="498" t="s">
        <v>1230</v>
      </c>
      <c r="C881" s="509" t="str">
        <f t="shared" si="41"/>
        <v>11-26</v>
      </c>
      <c r="D881" s="500">
        <v>0</v>
      </c>
      <c r="F881" s="492">
        <f t="shared" si="39"/>
        <v>0</v>
      </c>
      <c r="G881" s="492">
        <f t="shared" si="40"/>
        <v>0</v>
      </c>
      <c r="H881" s="492">
        <f>IF($S$8="Y",F881*0.05,0)</f>
        <v>0</v>
      </c>
    </row>
    <row r="882" spans="1:8" s="494" customFormat="1" ht="15" customHeight="1">
      <c r="A882" s="490" t="s">
        <v>487</v>
      </c>
      <c r="B882" s="498" t="s">
        <v>1230</v>
      </c>
      <c r="C882" s="512" t="str">
        <f t="shared" si="41"/>
        <v>18-01</v>
      </c>
      <c r="D882" s="500">
        <v>0</v>
      </c>
      <c r="F882" s="492">
        <f t="shared" si="39"/>
        <v>0</v>
      </c>
      <c r="G882" s="492">
        <f t="shared" si="40"/>
        <v>0</v>
      </c>
      <c r="H882" s="492">
        <f>IF($S$9="Y",F882*0.05,0)</f>
        <v>0</v>
      </c>
    </row>
    <row r="883" spans="1:8" s="494" customFormat="1" ht="15" customHeight="1">
      <c r="A883" s="490" t="s">
        <v>487</v>
      </c>
      <c r="B883" s="498" t="s">
        <v>1230</v>
      </c>
      <c r="C883" s="513" t="str">
        <f t="shared" si="41"/>
        <v>Color Code</v>
      </c>
      <c r="D883" s="500">
        <v>0</v>
      </c>
      <c r="F883" s="492">
        <f t="shared" si="39"/>
        <v>0</v>
      </c>
      <c r="G883" s="492">
        <f t="shared" si="40"/>
        <v>0</v>
      </c>
      <c r="H883" s="492">
        <f>IF($S$10="Y",F883*0.05,0)</f>
        <v>0</v>
      </c>
    </row>
    <row r="884" spans="1:8" s="494" customFormat="1" ht="15" customHeight="1">
      <c r="A884" s="490" t="s">
        <v>737</v>
      </c>
      <c r="B884" s="498" t="s">
        <v>1231</v>
      </c>
      <c r="C884" s="499" t="str">
        <f t="shared" si="41"/>
        <v>11-12</v>
      </c>
      <c r="D884" s="500">
        <v>0</v>
      </c>
      <c r="F884" s="492">
        <f t="shared" si="39"/>
        <v>0</v>
      </c>
      <c r="G884" s="492">
        <f t="shared" si="40"/>
        <v>0</v>
      </c>
      <c r="H884" s="492">
        <f>IF($S$2="Y",F884*0.05,0)</f>
        <v>0</v>
      </c>
    </row>
    <row r="885" spans="1:8" s="494" customFormat="1" ht="15" customHeight="1">
      <c r="A885" s="490" t="s">
        <v>737</v>
      </c>
      <c r="B885" s="498" t="s">
        <v>1231</v>
      </c>
      <c r="C885" s="504" t="str">
        <f t="shared" si="41"/>
        <v>14-01</v>
      </c>
      <c r="D885" s="500">
        <v>0</v>
      </c>
      <c r="F885" s="492">
        <f t="shared" si="39"/>
        <v>0</v>
      </c>
      <c r="G885" s="492">
        <f t="shared" si="40"/>
        <v>0</v>
      </c>
      <c r="H885" s="492">
        <f>IF($S$3="Y",F885*0.05,0)</f>
        <v>0</v>
      </c>
    </row>
    <row r="886" spans="1:8" s="494" customFormat="1" ht="15" customHeight="1">
      <c r="A886" s="490" t="s">
        <v>737</v>
      </c>
      <c r="B886" s="498" t="s">
        <v>1231</v>
      </c>
      <c r="C886" s="505" t="str">
        <f t="shared" si="41"/>
        <v>15-12</v>
      </c>
      <c r="D886" s="500">
        <v>0</v>
      </c>
      <c r="F886" s="492">
        <f t="shared" si="39"/>
        <v>0</v>
      </c>
      <c r="G886" s="492">
        <f t="shared" si="40"/>
        <v>0</v>
      </c>
      <c r="H886" s="492">
        <f>IF($S$4="Y",F886*0.05,0)</f>
        <v>0</v>
      </c>
    </row>
    <row r="887" spans="1:8" s="494" customFormat="1" ht="15" customHeight="1">
      <c r="A887" s="490" t="s">
        <v>737</v>
      </c>
      <c r="B887" s="498" t="s">
        <v>1231</v>
      </c>
      <c r="C887" s="506" t="str">
        <f t="shared" si="41"/>
        <v>16-16</v>
      </c>
      <c r="D887" s="500">
        <v>0</v>
      </c>
      <c r="F887" s="492">
        <f t="shared" si="39"/>
        <v>0</v>
      </c>
      <c r="G887" s="492">
        <f t="shared" si="40"/>
        <v>0</v>
      </c>
      <c r="H887" s="492">
        <f>IF($S$5="Y",F887*0.05,0)</f>
        <v>0</v>
      </c>
    </row>
    <row r="888" spans="1:8" s="494" customFormat="1" ht="15" customHeight="1">
      <c r="A888" s="490" t="s">
        <v>737</v>
      </c>
      <c r="B888" s="498" t="s">
        <v>1231</v>
      </c>
      <c r="C888" s="507" t="str">
        <f t="shared" si="41"/>
        <v>13-01</v>
      </c>
      <c r="D888" s="500">
        <v>0</v>
      </c>
      <c r="F888" s="492">
        <f t="shared" si="39"/>
        <v>0</v>
      </c>
      <c r="G888" s="492">
        <f t="shared" si="40"/>
        <v>0</v>
      </c>
      <c r="H888" s="492">
        <f>IF($S$6="Y",F888*0.05,0)</f>
        <v>0</v>
      </c>
    </row>
    <row r="889" spans="1:8" s="494" customFormat="1" ht="15" customHeight="1">
      <c r="A889" s="490" t="s">
        <v>737</v>
      </c>
      <c r="B889" s="498" t="s">
        <v>1231</v>
      </c>
      <c r="C889" s="508" t="str">
        <f t="shared" si="41"/>
        <v>07-13</v>
      </c>
      <c r="D889" s="500">
        <v>0</v>
      </c>
      <c r="F889" s="492">
        <f t="shared" si="39"/>
        <v>0</v>
      </c>
      <c r="G889" s="492">
        <f t="shared" si="40"/>
        <v>0</v>
      </c>
      <c r="H889" s="492">
        <f>IF($S$7="Y",F889*0.05,0)</f>
        <v>0</v>
      </c>
    </row>
    <row r="890" spans="1:8" s="494" customFormat="1" ht="15" customHeight="1">
      <c r="A890" s="490" t="s">
        <v>737</v>
      </c>
      <c r="B890" s="498" t="s">
        <v>1231</v>
      </c>
      <c r="C890" s="509" t="str">
        <f t="shared" si="41"/>
        <v>11-26</v>
      </c>
      <c r="D890" s="500">
        <v>0</v>
      </c>
      <c r="F890" s="492">
        <f t="shared" si="39"/>
        <v>0</v>
      </c>
      <c r="G890" s="492">
        <f t="shared" si="40"/>
        <v>0</v>
      </c>
      <c r="H890" s="492">
        <f>IF($S$8="Y",F890*0.05,0)</f>
        <v>0</v>
      </c>
    </row>
    <row r="891" spans="1:8" s="494" customFormat="1" ht="15" customHeight="1">
      <c r="A891" s="490" t="s">
        <v>737</v>
      </c>
      <c r="B891" s="498" t="s">
        <v>1231</v>
      </c>
      <c r="C891" s="512" t="str">
        <f t="shared" si="41"/>
        <v>18-01</v>
      </c>
      <c r="D891" s="500">
        <v>0</v>
      </c>
      <c r="F891" s="492">
        <f t="shared" si="39"/>
        <v>0</v>
      </c>
      <c r="G891" s="492">
        <f t="shared" si="40"/>
        <v>0</v>
      </c>
      <c r="H891" s="492">
        <f>IF($S$9="Y",F891*0.05,0)</f>
        <v>0</v>
      </c>
    </row>
    <row r="892" spans="1:8" s="494" customFormat="1" ht="15" customHeight="1">
      <c r="A892" s="490" t="s">
        <v>737</v>
      </c>
      <c r="B892" s="498" t="s">
        <v>1231</v>
      </c>
      <c r="C892" s="513" t="str">
        <f t="shared" si="41"/>
        <v>Color Code</v>
      </c>
      <c r="D892" s="500">
        <v>0</v>
      </c>
      <c r="F892" s="492">
        <f t="shared" si="39"/>
        <v>0</v>
      </c>
      <c r="G892" s="492">
        <f t="shared" si="40"/>
        <v>0</v>
      </c>
      <c r="H892" s="492">
        <f>IF($S$10="Y",F892*0.05,0)</f>
        <v>0</v>
      </c>
    </row>
    <row r="893" spans="1:8" s="494" customFormat="1" ht="15" customHeight="1">
      <c r="A893" s="490" t="s">
        <v>797</v>
      </c>
      <c r="B893" s="498" t="s">
        <v>1232</v>
      </c>
      <c r="C893" s="499" t="str">
        <f t="shared" si="41"/>
        <v>11-12</v>
      </c>
      <c r="D893" s="500">
        <v>0</v>
      </c>
      <c r="F893" s="492">
        <f t="shared" si="39"/>
        <v>0</v>
      </c>
      <c r="G893" s="492">
        <f t="shared" si="40"/>
        <v>0</v>
      </c>
      <c r="H893" s="492">
        <f>IF($S$2="Y",F893*0.05,0)</f>
        <v>0</v>
      </c>
    </row>
    <row r="894" spans="1:8" s="494" customFormat="1" ht="15" customHeight="1">
      <c r="A894" s="490" t="s">
        <v>797</v>
      </c>
      <c r="B894" s="498" t="s">
        <v>1232</v>
      </c>
      <c r="C894" s="504" t="str">
        <f t="shared" si="41"/>
        <v>14-01</v>
      </c>
      <c r="D894" s="500">
        <v>0</v>
      </c>
      <c r="F894" s="492">
        <f t="shared" si="39"/>
        <v>0</v>
      </c>
      <c r="G894" s="492">
        <f t="shared" si="40"/>
        <v>0</v>
      </c>
      <c r="H894" s="492">
        <f>IF($S$3="Y",F894*0.05,0)</f>
        <v>0</v>
      </c>
    </row>
    <row r="895" spans="1:8" s="494" customFormat="1" ht="15" customHeight="1">
      <c r="A895" s="490" t="s">
        <v>797</v>
      </c>
      <c r="B895" s="498" t="s">
        <v>1232</v>
      </c>
      <c r="C895" s="505" t="str">
        <f t="shared" si="41"/>
        <v>15-12</v>
      </c>
      <c r="D895" s="500">
        <v>0</v>
      </c>
      <c r="F895" s="492">
        <f t="shared" si="39"/>
        <v>0</v>
      </c>
      <c r="G895" s="492">
        <f t="shared" si="40"/>
        <v>0</v>
      </c>
      <c r="H895" s="492">
        <f>IF($S$4="Y",F895*0.05,0)</f>
        <v>0</v>
      </c>
    </row>
    <row r="896" spans="1:8" s="494" customFormat="1" ht="15" customHeight="1">
      <c r="A896" s="490" t="s">
        <v>797</v>
      </c>
      <c r="B896" s="498" t="s">
        <v>1232</v>
      </c>
      <c r="C896" s="506" t="str">
        <f t="shared" si="41"/>
        <v>16-16</v>
      </c>
      <c r="D896" s="500">
        <v>0</v>
      </c>
      <c r="F896" s="492">
        <f t="shared" si="39"/>
        <v>0</v>
      </c>
      <c r="G896" s="492">
        <f t="shared" si="40"/>
        <v>0</v>
      </c>
      <c r="H896" s="492">
        <f>IF($S$5="Y",F896*0.05,0)</f>
        <v>0</v>
      </c>
    </row>
    <row r="897" spans="1:8" s="494" customFormat="1" ht="15" customHeight="1">
      <c r="A897" s="490" t="s">
        <v>797</v>
      </c>
      <c r="B897" s="498" t="s">
        <v>1232</v>
      </c>
      <c r="C897" s="507" t="str">
        <f t="shared" si="41"/>
        <v>13-01</v>
      </c>
      <c r="D897" s="500">
        <v>0</v>
      </c>
      <c r="F897" s="492">
        <f t="shared" si="39"/>
        <v>0</v>
      </c>
      <c r="G897" s="492">
        <f t="shared" si="40"/>
        <v>0</v>
      </c>
      <c r="H897" s="492">
        <f>IF($S$6="Y",F897*0.05,0)</f>
        <v>0</v>
      </c>
    </row>
    <row r="898" spans="1:8" s="494" customFormat="1" ht="15" customHeight="1">
      <c r="A898" s="490" t="s">
        <v>797</v>
      </c>
      <c r="B898" s="498" t="s">
        <v>1232</v>
      </c>
      <c r="C898" s="508" t="str">
        <f t="shared" si="41"/>
        <v>07-13</v>
      </c>
      <c r="D898" s="500">
        <v>0</v>
      </c>
      <c r="F898" s="492">
        <f t="shared" ref="F898:F961" si="42">D898*E898</f>
        <v>0</v>
      </c>
      <c r="G898" s="492">
        <f t="shared" ref="G898:G961" si="43">IF($S$11="Y",F898*0.05,0)</f>
        <v>0</v>
      </c>
      <c r="H898" s="492">
        <f>IF($S$7="Y",F898*0.05,0)</f>
        <v>0</v>
      </c>
    </row>
    <row r="899" spans="1:8" s="494" customFormat="1" ht="15" customHeight="1">
      <c r="A899" s="490" t="s">
        <v>797</v>
      </c>
      <c r="B899" s="498" t="s">
        <v>1232</v>
      </c>
      <c r="C899" s="509" t="str">
        <f t="shared" si="41"/>
        <v>11-26</v>
      </c>
      <c r="D899" s="500">
        <v>0</v>
      </c>
      <c r="F899" s="492">
        <f t="shared" si="42"/>
        <v>0</v>
      </c>
      <c r="G899" s="492">
        <f t="shared" si="43"/>
        <v>0</v>
      </c>
      <c r="H899" s="492">
        <f>IF($S$8="Y",F899*0.05,0)</f>
        <v>0</v>
      </c>
    </row>
    <row r="900" spans="1:8" s="494" customFormat="1" ht="15" customHeight="1">
      <c r="A900" s="490" t="s">
        <v>797</v>
      </c>
      <c r="B900" s="498" t="s">
        <v>1232</v>
      </c>
      <c r="C900" s="512" t="str">
        <f t="shared" si="41"/>
        <v>18-01</v>
      </c>
      <c r="D900" s="500">
        <v>0</v>
      </c>
      <c r="F900" s="492">
        <f t="shared" si="42"/>
        <v>0</v>
      </c>
      <c r="G900" s="492">
        <f t="shared" si="43"/>
        <v>0</v>
      </c>
      <c r="H900" s="492">
        <f>IF($S$9="Y",F900*0.05,0)</f>
        <v>0</v>
      </c>
    </row>
    <row r="901" spans="1:8" s="494" customFormat="1" ht="15" customHeight="1">
      <c r="A901" s="490" t="s">
        <v>797</v>
      </c>
      <c r="B901" s="498" t="s">
        <v>1232</v>
      </c>
      <c r="C901" s="513" t="str">
        <f t="shared" si="41"/>
        <v>Color Code</v>
      </c>
      <c r="D901" s="500">
        <v>0</v>
      </c>
      <c r="F901" s="492">
        <f t="shared" si="42"/>
        <v>0</v>
      </c>
      <c r="G901" s="492">
        <f t="shared" si="43"/>
        <v>0</v>
      </c>
      <c r="H901" s="492">
        <f>IF($S$10="Y",F901*0.05,0)</f>
        <v>0</v>
      </c>
    </row>
    <row r="902" spans="1:8" s="494" customFormat="1" ht="15" customHeight="1">
      <c r="A902" s="490" t="s">
        <v>835</v>
      </c>
      <c r="B902" s="498" t="s">
        <v>1233</v>
      </c>
      <c r="C902" s="499" t="str">
        <f t="shared" si="41"/>
        <v>11-12</v>
      </c>
      <c r="D902" s="500">
        <v>0</v>
      </c>
      <c r="F902" s="492">
        <f t="shared" si="42"/>
        <v>0</v>
      </c>
      <c r="G902" s="492">
        <f t="shared" si="43"/>
        <v>0</v>
      </c>
      <c r="H902" s="492">
        <f>IF($S$2="Y",F902*0.05,0)</f>
        <v>0</v>
      </c>
    </row>
    <row r="903" spans="1:8" s="494" customFormat="1" ht="15" customHeight="1">
      <c r="A903" s="490" t="s">
        <v>835</v>
      </c>
      <c r="B903" s="498" t="s">
        <v>1233</v>
      </c>
      <c r="C903" s="504" t="str">
        <f t="shared" si="41"/>
        <v>14-01</v>
      </c>
      <c r="D903" s="500">
        <v>0</v>
      </c>
      <c r="F903" s="492">
        <f t="shared" si="42"/>
        <v>0</v>
      </c>
      <c r="G903" s="492">
        <f t="shared" si="43"/>
        <v>0</v>
      </c>
      <c r="H903" s="492">
        <f>IF($S$3="Y",F903*0.05,0)</f>
        <v>0</v>
      </c>
    </row>
    <row r="904" spans="1:8" s="494" customFormat="1" ht="15" customHeight="1">
      <c r="A904" s="490" t="s">
        <v>835</v>
      </c>
      <c r="B904" s="498" t="s">
        <v>1233</v>
      </c>
      <c r="C904" s="505" t="str">
        <f t="shared" si="41"/>
        <v>15-12</v>
      </c>
      <c r="D904" s="500">
        <v>0</v>
      </c>
      <c r="F904" s="492">
        <f t="shared" si="42"/>
        <v>0</v>
      </c>
      <c r="G904" s="492">
        <f t="shared" si="43"/>
        <v>0</v>
      </c>
      <c r="H904" s="492">
        <f>IF($S$4="Y",F904*0.05,0)</f>
        <v>0</v>
      </c>
    </row>
    <row r="905" spans="1:8" s="494" customFormat="1" ht="15" customHeight="1">
      <c r="A905" s="490" t="s">
        <v>835</v>
      </c>
      <c r="B905" s="498" t="s">
        <v>1233</v>
      </c>
      <c r="C905" s="506" t="str">
        <f t="shared" si="41"/>
        <v>16-16</v>
      </c>
      <c r="D905" s="500">
        <v>0</v>
      </c>
      <c r="F905" s="492">
        <f t="shared" si="42"/>
        <v>0</v>
      </c>
      <c r="G905" s="492">
        <f t="shared" si="43"/>
        <v>0</v>
      </c>
      <c r="H905" s="492">
        <f>IF($S$5="Y",F905*0.05,0)</f>
        <v>0</v>
      </c>
    </row>
    <row r="906" spans="1:8" s="494" customFormat="1" ht="15" customHeight="1">
      <c r="A906" s="490" t="s">
        <v>835</v>
      </c>
      <c r="B906" s="498" t="s">
        <v>1233</v>
      </c>
      <c r="C906" s="507" t="str">
        <f t="shared" si="41"/>
        <v>13-01</v>
      </c>
      <c r="D906" s="500">
        <v>0</v>
      </c>
      <c r="F906" s="492">
        <f t="shared" si="42"/>
        <v>0</v>
      </c>
      <c r="G906" s="492">
        <f t="shared" si="43"/>
        <v>0</v>
      </c>
      <c r="H906" s="492">
        <f>IF($S$6="Y",F906*0.05,0)</f>
        <v>0</v>
      </c>
    </row>
    <row r="907" spans="1:8" s="494" customFormat="1" ht="15" customHeight="1">
      <c r="A907" s="490" t="s">
        <v>835</v>
      </c>
      <c r="B907" s="498" t="s">
        <v>1233</v>
      </c>
      <c r="C907" s="508" t="str">
        <f t="shared" ref="C907:C970" si="44">C898</f>
        <v>07-13</v>
      </c>
      <c r="D907" s="500">
        <v>0</v>
      </c>
      <c r="F907" s="492">
        <f t="shared" si="42"/>
        <v>0</v>
      </c>
      <c r="G907" s="492">
        <f t="shared" si="43"/>
        <v>0</v>
      </c>
      <c r="H907" s="492">
        <f>IF($S$7="Y",F907*0.05,0)</f>
        <v>0</v>
      </c>
    </row>
    <row r="908" spans="1:8" s="494" customFormat="1" ht="15" customHeight="1">
      <c r="A908" s="490" t="s">
        <v>835</v>
      </c>
      <c r="B908" s="498" t="s">
        <v>1233</v>
      </c>
      <c r="C908" s="509" t="str">
        <f t="shared" si="44"/>
        <v>11-26</v>
      </c>
      <c r="D908" s="500">
        <v>0</v>
      </c>
      <c r="F908" s="492">
        <f t="shared" si="42"/>
        <v>0</v>
      </c>
      <c r="G908" s="492">
        <f t="shared" si="43"/>
        <v>0</v>
      </c>
      <c r="H908" s="492">
        <f>IF($S$8="Y",F908*0.05,0)</f>
        <v>0</v>
      </c>
    </row>
    <row r="909" spans="1:8" s="494" customFormat="1" ht="15" customHeight="1">
      <c r="A909" s="490" t="s">
        <v>835</v>
      </c>
      <c r="B909" s="498" t="s">
        <v>1233</v>
      </c>
      <c r="C909" s="512" t="str">
        <f t="shared" si="44"/>
        <v>18-01</v>
      </c>
      <c r="D909" s="500">
        <v>0</v>
      </c>
      <c r="F909" s="492">
        <f t="shared" si="42"/>
        <v>0</v>
      </c>
      <c r="G909" s="492">
        <f t="shared" si="43"/>
        <v>0</v>
      </c>
      <c r="H909" s="492">
        <f>IF($S$9="Y",F909*0.05,0)</f>
        <v>0</v>
      </c>
    </row>
    <row r="910" spans="1:8" s="494" customFormat="1" ht="15" customHeight="1">
      <c r="A910" s="490" t="s">
        <v>835</v>
      </c>
      <c r="B910" s="498" t="s">
        <v>1233</v>
      </c>
      <c r="C910" s="513" t="str">
        <f t="shared" si="44"/>
        <v>Color Code</v>
      </c>
      <c r="D910" s="500">
        <v>0</v>
      </c>
      <c r="F910" s="492">
        <f t="shared" si="42"/>
        <v>0</v>
      </c>
      <c r="G910" s="492">
        <f t="shared" si="43"/>
        <v>0</v>
      </c>
      <c r="H910" s="492">
        <f>IF($S$10="Y",F910*0.05,0)</f>
        <v>0</v>
      </c>
    </row>
    <row r="911" spans="1:8" s="494" customFormat="1" ht="15" customHeight="1">
      <c r="A911" s="490" t="s">
        <v>531</v>
      </c>
      <c r="B911" s="498" t="s">
        <v>1234</v>
      </c>
      <c r="C911" s="499" t="str">
        <f t="shared" si="44"/>
        <v>11-12</v>
      </c>
      <c r="D911" s="500">
        <v>0</v>
      </c>
      <c r="F911" s="492">
        <f t="shared" si="42"/>
        <v>0</v>
      </c>
      <c r="G911" s="492">
        <f t="shared" si="43"/>
        <v>0</v>
      </c>
      <c r="H911" s="492">
        <f>IF($S$2="Y",F911*0.05,0)</f>
        <v>0</v>
      </c>
    </row>
    <row r="912" spans="1:8" s="494" customFormat="1" ht="15" customHeight="1">
      <c r="A912" s="490" t="s">
        <v>531</v>
      </c>
      <c r="B912" s="498" t="s">
        <v>1234</v>
      </c>
      <c r="C912" s="504" t="str">
        <f t="shared" si="44"/>
        <v>14-01</v>
      </c>
      <c r="D912" s="500">
        <v>0</v>
      </c>
      <c r="F912" s="492">
        <f t="shared" si="42"/>
        <v>0</v>
      </c>
      <c r="G912" s="492">
        <f t="shared" si="43"/>
        <v>0</v>
      </c>
      <c r="H912" s="492">
        <f>IF($S$3="Y",F912*0.05,0)</f>
        <v>0</v>
      </c>
    </row>
    <row r="913" spans="1:8" s="494" customFormat="1" ht="15" customHeight="1">
      <c r="A913" s="490" t="s">
        <v>531</v>
      </c>
      <c r="B913" s="498" t="s">
        <v>1234</v>
      </c>
      <c r="C913" s="505" t="str">
        <f t="shared" si="44"/>
        <v>15-12</v>
      </c>
      <c r="D913" s="500">
        <v>0</v>
      </c>
      <c r="F913" s="492">
        <f t="shared" si="42"/>
        <v>0</v>
      </c>
      <c r="G913" s="492">
        <f t="shared" si="43"/>
        <v>0</v>
      </c>
      <c r="H913" s="492">
        <f>IF($S$4="Y",F913*0.05,0)</f>
        <v>0</v>
      </c>
    </row>
    <row r="914" spans="1:8" s="494" customFormat="1" ht="15" customHeight="1">
      <c r="A914" s="490" t="s">
        <v>531</v>
      </c>
      <c r="B914" s="498" t="s">
        <v>1234</v>
      </c>
      <c r="C914" s="506" t="str">
        <f t="shared" si="44"/>
        <v>16-16</v>
      </c>
      <c r="D914" s="500">
        <v>0</v>
      </c>
      <c r="F914" s="492">
        <f t="shared" si="42"/>
        <v>0</v>
      </c>
      <c r="G914" s="492">
        <f t="shared" si="43"/>
        <v>0</v>
      </c>
      <c r="H914" s="492">
        <f>IF($S$5="Y",F914*0.05,0)</f>
        <v>0</v>
      </c>
    </row>
    <row r="915" spans="1:8" s="494" customFormat="1" ht="15" customHeight="1">
      <c r="A915" s="490" t="s">
        <v>531</v>
      </c>
      <c r="B915" s="498" t="s">
        <v>1234</v>
      </c>
      <c r="C915" s="507" t="str">
        <f t="shared" si="44"/>
        <v>13-01</v>
      </c>
      <c r="D915" s="500">
        <v>0</v>
      </c>
      <c r="F915" s="492">
        <f t="shared" si="42"/>
        <v>0</v>
      </c>
      <c r="G915" s="492">
        <f t="shared" si="43"/>
        <v>0</v>
      </c>
      <c r="H915" s="492">
        <f>IF($S$6="Y",F915*0.05,0)</f>
        <v>0</v>
      </c>
    </row>
    <row r="916" spans="1:8" s="494" customFormat="1" ht="15" customHeight="1">
      <c r="A916" s="490" t="s">
        <v>531</v>
      </c>
      <c r="B916" s="498" t="s">
        <v>1234</v>
      </c>
      <c r="C916" s="508" t="str">
        <f t="shared" si="44"/>
        <v>07-13</v>
      </c>
      <c r="D916" s="500">
        <v>0</v>
      </c>
      <c r="F916" s="492">
        <f t="shared" si="42"/>
        <v>0</v>
      </c>
      <c r="G916" s="492">
        <f t="shared" si="43"/>
        <v>0</v>
      </c>
      <c r="H916" s="492">
        <f>IF($S$7="Y",F916*0.05,0)</f>
        <v>0</v>
      </c>
    </row>
    <row r="917" spans="1:8" s="494" customFormat="1" ht="15" customHeight="1">
      <c r="A917" s="490" t="s">
        <v>531</v>
      </c>
      <c r="B917" s="498" t="s">
        <v>1234</v>
      </c>
      <c r="C917" s="509" t="str">
        <f t="shared" si="44"/>
        <v>11-26</v>
      </c>
      <c r="D917" s="500">
        <v>0</v>
      </c>
      <c r="F917" s="492">
        <f t="shared" si="42"/>
        <v>0</v>
      </c>
      <c r="G917" s="492">
        <f t="shared" si="43"/>
        <v>0</v>
      </c>
      <c r="H917" s="492">
        <f>IF($S$8="Y",F917*0.05,0)</f>
        <v>0</v>
      </c>
    </row>
    <row r="918" spans="1:8" s="494" customFormat="1" ht="15" customHeight="1">
      <c r="A918" s="490" t="s">
        <v>531</v>
      </c>
      <c r="B918" s="498" t="s">
        <v>1234</v>
      </c>
      <c r="C918" s="512" t="str">
        <f t="shared" si="44"/>
        <v>18-01</v>
      </c>
      <c r="D918" s="500">
        <v>0</v>
      </c>
      <c r="F918" s="492">
        <f t="shared" si="42"/>
        <v>0</v>
      </c>
      <c r="G918" s="492">
        <f t="shared" si="43"/>
        <v>0</v>
      </c>
      <c r="H918" s="492">
        <f>IF($S$9="Y",F918*0.05,0)</f>
        <v>0</v>
      </c>
    </row>
    <row r="919" spans="1:8" s="494" customFormat="1" ht="15" customHeight="1">
      <c r="A919" s="490" t="s">
        <v>531</v>
      </c>
      <c r="B919" s="498" t="s">
        <v>1234</v>
      </c>
      <c r="C919" s="513" t="str">
        <f t="shared" si="44"/>
        <v>Color Code</v>
      </c>
      <c r="D919" s="500">
        <v>0</v>
      </c>
      <c r="F919" s="492">
        <f t="shared" si="42"/>
        <v>0</v>
      </c>
      <c r="G919" s="492">
        <f t="shared" si="43"/>
        <v>0</v>
      </c>
      <c r="H919" s="492">
        <f>IF($S$10="Y",F919*0.05,0)</f>
        <v>0</v>
      </c>
    </row>
    <row r="920" spans="1:8" s="494" customFormat="1" ht="15" customHeight="1">
      <c r="A920" s="490" t="s">
        <v>869</v>
      </c>
      <c r="B920" s="498" t="s">
        <v>1235</v>
      </c>
      <c r="C920" s="499" t="str">
        <f t="shared" si="44"/>
        <v>11-12</v>
      </c>
      <c r="D920" s="500">
        <v>0</v>
      </c>
      <c r="F920" s="492">
        <f t="shared" si="42"/>
        <v>0</v>
      </c>
      <c r="G920" s="492">
        <f t="shared" si="43"/>
        <v>0</v>
      </c>
      <c r="H920" s="492">
        <f>IF($S$2="Y",F920*0.05,0)</f>
        <v>0</v>
      </c>
    </row>
    <row r="921" spans="1:8" s="494" customFormat="1" ht="15" customHeight="1">
      <c r="A921" s="490" t="s">
        <v>869</v>
      </c>
      <c r="B921" s="498" t="s">
        <v>1235</v>
      </c>
      <c r="C921" s="504" t="str">
        <f t="shared" si="44"/>
        <v>14-01</v>
      </c>
      <c r="D921" s="500">
        <v>0</v>
      </c>
      <c r="F921" s="492">
        <f t="shared" si="42"/>
        <v>0</v>
      </c>
      <c r="G921" s="492">
        <f t="shared" si="43"/>
        <v>0</v>
      </c>
      <c r="H921" s="492">
        <f>IF($S$3="Y",F921*0.05,0)</f>
        <v>0</v>
      </c>
    </row>
    <row r="922" spans="1:8" s="494" customFormat="1" ht="15" customHeight="1">
      <c r="A922" s="490" t="s">
        <v>869</v>
      </c>
      <c r="B922" s="498" t="s">
        <v>1235</v>
      </c>
      <c r="C922" s="505" t="str">
        <f t="shared" si="44"/>
        <v>15-12</v>
      </c>
      <c r="D922" s="500">
        <v>0</v>
      </c>
      <c r="F922" s="492">
        <f t="shared" si="42"/>
        <v>0</v>
      </c>
      <c r="G922" s="492">
        <f t="shared" si="43"/>
        <v>0</v>
      </c>
      <c r="H922" s="492">
        <f>IF($S$4="Y",F922*0.05,0)</f>
        <v>0</v>
      </c>
    </row>
    <row r="923" spans="1:8" s="494" customFormat="1" ht="15" customHeight="1">
      <c r="A923" s="490" t="s">
        <v>869</v>
      </c>
      <c r="B923" s="498" t="s">
        <v>1235</v>
      </c>
      <c r="C923" s="506" t="str">
        <f t="shared" si="44"/>
        <v>16-16</v>
      </c>
      <c r="D923" s="500">
        <v>0</v>
      </c>
      <c r="F923" s="492">
        <f t="shared" si="42"/>
        <v>0</v>
      </c>
      <c r="G923" s="492">
        <f t="shared" si="43"/>
        <v>0</v>
      </c>
      <c r="H923" s="492">
        <f>IF($S$5="Y",F923*0.05,0)</f>
        <v>0</v>
      </c>
    </row>
    <row r="924" spans="1:8" s="494" customFormat="1" ht="15" customHeight="1">
      <c r="A924" s="490" t="s">
        <v>869</v>
      </c>
      <c r="B924" s="498" t="s">
        <v>1235</v>
      </c>
      <c r="C924" s="507" t="str">
        <f t="shared" si="44"/>
        <v>13-01</v>
      </c>
      <c r="D924" s="500">
        <v>0</v>
      </c>
      <c r="F924" s="492">
        <f t="shared" si="42"/>
        <v>0</v>
      </c>
      <c r="G924" s="492">
        <f t="shared" si="43"/>
        <v>0</v>
      </c>
      <c r="H924" s="492">
        <f>IF($S$6="Y",F924*0.05,0)</f>
        <v>0</v>
      </c>
    </row>
    <row r="925" spans="1:8" s="494" customFormat="1" ht="15" customHeight="1">
      <c r="A925" s="490" t="s">
        <v>869</v>
      </c>
      <c r="B925" s="498" t="s">
        <v>1235</v>
      </c>
      <c r="C925" s="508" t="str">
        <f t="shared" si="44"/>
        <v>07-13</v>
      </c>
      <c r="D925" s="500">
        <v>0</v>
      </c>
      <c r="F925" s="492">
        <f t="shared" si="42"/>
        <v>0</v>
      </c>
      <c r="G925" s="492">
        <f t="shared" si="43"/>
        <v>0</v>
      </c>
      <c r="H925" s="492">
        <f>IF($S$7="Y",F925*0.05,0)</f>
        <v>0</v>
      </c>
    </row>
    <row r="926" spans="1:8" s="494" customFormat="1" ht="15" customHeight="1">
      <c r="A926" s="490" t="s">
        <v>869</v>
      </c>
      <c r="B926" s="498" t="s">
        <v>1235</v>
      </c>
      <c r="C926" s="509" t="str">
        <f t="shared" si="44"/>
        <v>11-26</v>
      </c>
      <c r="D926" s="500">
        <v>0</v>
      </c>
      <c r="F926" s="492">
        <f t="shared" si="42"/>
        <v>0</v>
      </c>
      <c r="G926" s="492">
        <f t="shared" si="43"/>
        <v>0</v>
      </c>
      <c r="H926" s="492">
        <f>IF($S$8="Y",F926*0.05,0)</f>
        <v>0</v>
      </c>
    </row>
    <row r="927" spans="1:8" s="494" customFormat="1" ht="15" customHeight="1">
      <c r="A927" s="490" t="s">
        <v>869</v>
      </c>
      <c r="B927" s="498" t="s">
        <v>1235</v>
      </c>
      <c r="C927" s="512" t="str">
        <f t="shared" si="44"/>
        <v>18-01</v>
      </c>
      <c r="D927" s="500">
        <v>0</v>
      </c>
      <c r="F927" s="492">
        <f t="shared" si="42"/>
        <v>0</v>
      </c>
      <c r="G927" s="492">
        <f t="shared" si="43"/>
        <v>0</v>
      </c>
      <c r="H927" s="492">
        <f>IF($S$9="Y",F927*0.05,0)</f>
        <v>0</v>
      </c>
    </row>
    <row r="928" spans="1:8" s="494" customFormat="1" ht="15" customHeight="1">
      <c r="A928" s="490" t="s">
        <v>869</v>
      </c>
      <c r="B928" s="498" t="s">
        <v>1235</v>
      </c>
      <c r="C928" s="513" t="str">
        <f t="shared" si="44"/>
        <v>Color Code</v>
      </c>
      <c r="D928" s="500">
        <v>0</v>
      </c>
      <c r="F928" s="492">
        <f t="shared" si="42"/>
        <v>0</v>
      </c>
      <c r="G928" s="492">
        <f t="shared" si="43"/>
        <v>0</v>
      </c>
      <c r="H928" s="492">
        <f>IF($S$10="Y",F928*0.05,0)</f>
        <v>0</v>
      </c>
    </row>
    <row r="929" spans="1:8" s="494" customFormat="1" ht="15" customHeight="1">
      <c r="A929" s="490" t="s">
        <v>533</v>
      </c>
      <c r="B929" s="498" t="s">
        <v>1236</v>
      </c>
      <c r="C929" s="499" t="str">
        <f t="shared" si="44"/>
        <v>11-12</v>
      </c>
      <c r="D929" s="500">
        <v>0</v>
      </c>
      <c r="F929" s="492">
        <f t="shared" si="42"/>
        <v>0</v>
      </c>
      <c r="G929" s="492">
        <f t="shared" si="43"/>
        <v>0</v>
      </c>
      <c r="H929" s="492">
        <f>IF($S$2="Y",F929*0.05,0)</f>
        <v>0</v>
      </c>
    </row>
    <row r="930" spans="1:8" s="494" customFormat="1" ht="15" customHeight="1">
      <c r="A930" s="490" t="s">
        <v>533</v>
      </c>
      <c r="B930" s="498" t="s">
        <v>1236</v>
      </c>
      <c r="C930" s="504" t="str">
        <f t="shared" si="44"/>
        <v>14-01</v>
      </c>
      <c r="D930" s="500">
        <v>0</v>
      </c>
      <c r="F930" s="492">
        <f t="shared" si="42"/>
        <v>0</v>
      </c>
      <c r="G930" s="492">
        <f t="shared" si="43"/>
        <v>0</v>
      </c>
      <c r="H930" s="492">
        <f>IF($S$3="Y",F930*0.05,0)</f>
        <v>0</v>
      </c>
    </row>
    <row r="931" spans="1:8" s="494" customFormat="1" ht="15" customHeight="1">
      <c r="A931" s="490" t="s">
        <v>533</v>
      </c>
      <c r="B931" s="498" t="s">
        <v>1236</v>
      </c>
      <c r="C931" s="505" t="str">
        <f t="shared" si="44"/>
        <v>15-12</v>
      </c>
      <c r="D931" s="500">
        <v>0</v>
      </c>
      <c r="F931" s="492">
        <f t="shared" si="42"/>
        <v>0</v>
      </c>
      <c r="G931" s="492">
        <f t="shared" si="43"/>
        <v>0</v>
      </c>
      <c r="H931" s="492">
        <f>IF($S$4="Y",F931*0.05,0)</f>
        <v>0</v>
      </c>
    </row>
    <row r="932" spans="1:8" s="494" customFormat="1" ht="15" customHeight="1">
      <c r="A932" s="490" t="s">
        <v>533</v>
      </c>
      <c r="B932" s="498" t="s">
        <v>1236</v>
      </c>
      <c r="C932" s="506" t="str">
        <f t="shared" si="44"/>
        <v>16-16</v>
      </c>
      <c r="D932" s="500">
        <v>0</v>
      </c>
      <c r="F932" s="492">
        <f t="shared" si="42"/>
        <v>0</v>
      </c>
      <c r="G932" s="492">
        <f t="shared" si="43"/>
        <v>0</v>
      </c>
      <c r="H932" s="492">
        <f>IF($S$5="Y",F932*0.05,0)</f>
        <v>0</v>
      </c>
    </row>
    <row r="933" spans="1:8" s="494" customFormat="1" ht="15" customHeight="1">
      <c r="A933" s="490" t="s">
        <v>533</v>
      </c>
      <c r="B933" s="498" t="s">
        <v>1236</v>
      </c>
      <c r="C933" s="507" t="str">
        <f t="shared" si="44"/>
        <v>13-01</v>
      </c>
      <c r="D933" s="500">
        <v>0</v>
      </c>
      <c r="F933" s="492">
        <f t="shared" si="42"/>
        <v>0</v>
      </c>
      <c r="G933" s="492">
        <f t="shared" si="43"/>
        <v>0</v>
      </c>
      <c r="H933" s="492">
        <f>IF($S$6="Y",F933*0.05,0)</f>
        <v>0</v>
      </c>
    </row>
    <row r="934" spans="1:8" s="494" customFormat="1" ht="15" customHeight="1">
      <c r="A934" s="490" t="s">
        <v>533</v>
      </c>
      <c r="B934" s="498" t="s">
        <v>1236</v>
      </c>
      <c r="C934" s="508" t="str">
        <f t="shared" si="44"/>
        <v>07-13</v>
      </c>
      <c r="D934" s="500">
        <v>0</v>
      </c>
      <c r="F934" s="492">
        <f t="shared" si="42"/>
        <v>0</v>
      </c>
      <c r="G934" s="492">
        <f t="shared" si="43"/>
        <v>0</v>
      </c>
      <c r="H934" s="492">
        <f>IF($S$7="Y",F934*0.05,0)</f>
        <v>0</v>
      </c>
    </row>
    <row r="935" spans="1:8" s="494" customFormat="1" ht="15" customHeight="1">
      <c r="A935" s="490" t="s">
        <v>533</v>
      </c>
      <c r="B935" s="498" t="s">
        <v>1236</v>
      </c>
      <c r="C935" s="509" t="str">
        <f t="shared" si="44"/>
        <v>11-26</v>
      </c>
      <c r="D935" s="500">
        <v>0</v>
      </c>
      <c r="F935" s="492">
        <f t="shared" si="42"/>
        <v>0</v>
      </c>
      <c r="G935" s="492">
        <f t="shared" si="43"/>
        <v>0</v>
      </c>
      <c r="H935" s="492">
        <f>IF($S$8="Y",F935*0.05,0)</f>
        <v>0</v>
      </c>
    </row>
    <row r="936" spans="1:8" s="494" customFormat="1" ht="15" customHeight="1">
      <c r="A936" s="490" t="s">
        <v>533</v>
      </c>
      <c r="B936" s="498" t="s">
        <v>1236</v>
      </c>
      <c r="C936" s="512" t="str">
        <f t="shared" si="44"/>
        <v>18-01</v>
      </c>
      <c r="D936" s="500">
        <v>0</v>
      </c>
      <c r="F936" s="492">
        <f t="shared" si="42"/>
        <v>0</v>
      </c>
      <c r="G936" s="492">
        <f t="shared" si="43"/>
        <v>0</v>
      </c>
      <c r="H936" s="492">
        <f>IF($S$9="Y",F936*0.05,0)</f>
        <v>0</v>
      </c>
    </row>
    <row r="937" spans="1:8" s="494" customFormat="1" ht="15" customHeight="1">
      <c r="A937" s="490" t="s">
        <v>533</v>
      </c>
      <c r="B937" s="498" t="s">
        <v>1236</v>
      </c>
      <c r="C937" s="513" t="str">
        <f t="shared" si="44"/>
        <v>Color Code</v>
      </c>
      <c r="D937" s="500">
        <v>0</v>
      </c>
      <c r="F937" s="492">
        <f t="shared" si="42"/>
        <v>0</v>
      </c>
      <c r="G937" s="492">
        <f t="shared" si="43"/>
        <v>0</v>
      </c>
      <c r="H937" s="492">
        <f>IF($S$10="Y",F937*0.05,0)</f>
        <v>0</v>
      </c>
    </row>
    <row r="938" spans="1:8" s="494" customFormat="1" ht="15" customHeight="1">
      <c r="A938" s="490" t="s">
        <v>535</v>
      </c>
      <c r="B938" s="498" t="s">
        <v>1237</v>
      </c>
      <c r="C938" s="499" t="str">
        <f t="shared" si="44"/>
        <v>11-12</v>
      </c>
      <c r="D938" s="500">
        <v>0</v>
      </c>
      <c r="F938" s="492">
        <f t="shared" si="42"/>
        <v>0</v>
      </c>
      <c r="G938" s="492">
        <f t="shared" si="43"/>
        <v>0</v>
      </c>
      <c r="H938" s="492">
        <f>IF($S$2="Y",F938*0.05,0)</f>
        <v>0</v>
      </c>
    </row>
    <row r="939" spans="1:8" s="494" customFormat="1" ht="15" customHeight="1">
      <c r="A939" s="490" t="s">
        <v>535</v>
      </c>
      <c r="B939" s="498" t="s">
        <v>1237</v>
      </c>
      <c r="C939" s="504" t="str">
        <f t="shared" si="44"/>
        <v>14-01</v>
      </c>
      <c r="D939" s="500">
        <v>0</v>
      </c>
      <c r="F939" s="492">
        <f t="shared" si="42"/>
        <v>0</v>
      </c>
      <c r="G939" s="492">
        <f t="shared" si="43"/>
        <v>0</v>
      </c>
      <c r="H939" s="492">
        <f>IF($S$3="Y",F939*0.05,0)</f>
        <v>0</v>
      </c>
    </row>
    <row r="940" spans="1:8" s="494" customFormat="1" ht="15" customHeight="1">
      <c r="A940" s="490" t="s">
        <v>535</v>
      </c>
      <c r="B940" s="498" t="s">
        <v>1237</v>
      </c>
      <c r="C940" s="505" t="str">
        <f t="shared" si="44"/>
        <v>15-12</v>
      </c>
      <c r="D940" s="500">
        <v>0</v>
      </c>
      <c r="F940" s="492">
        <f t="shared" si="42"/>
        <v>0</v>
      </c>
      <c r="G940" s="492">
        <f t="shared" si="43"/>
        <v>0</v>
      </c>
      <c r="H940" s="492">
        <f>IF($S$4="Y",F940*0.05,0)</f>
        <v>0</v>
      </c>
    </row>
    <row r="941" spans="1:8" s="494" customFormat="1" ht="15" customHeight="1">
      <c r="A941" s="490" t="s">
        <v>535</v>
      </c>
      <c r="B941" s="498" t="s">
        <v>1237</v>
      </c>
      <c r="C941" s="506" t="str">
        <f t="shared" si="44"/>
        <v>16-16</v>
      </c>
      <c r="D941" s="500">
        <v>0</v>
      </c>
      <c r="F941" s="492">
        <f t="shared" si="42"/>
        <v>0</v>
      </c>
      <c r="G941" s="492">
        <f t="shared" si="43"/>
        <v>0</v>
      </c>
      <c r="H941" s="492">
        <f>IF($S$5="Y",F941*0.05,0)</f>
        <v>0</v>
      </c>
    </row>
    <row r="942" spans="1:8" s="494" customFormat="1" ht="15" customHeight="1">
      <c r="A942" s="490" t="s">
        <v>535</v>
      </c>
      <c r="B942" s="498" t="s">
        <v>1237</v>
      </c>
      <c r="C942" s="507" t="str">
        <f t="shared" si="44"/>
        <v>13-01</v>
      </c>
      <c r="D942" s="500">
        <v>0</v>
      </c>
      <c r="F942" s="492">
        <f t="shared" si="42"/>
        <v>0</v>
      </c>
      <c r="G942" s="492">
        <f t="shared" si="43"/>
        <v>0</v>
      </c>
      <c r="H942" s="492">
        <f>IF($S$6="Y",F942*0.05,0)</f>
        <v>0</v>
      </c>
    </row>
    <row r="943" spans="1:8" s="494" customFormat="1" ht="15" customHeight="1">
      <c r="A943" s="490" t="s">
        <v>535</v>
      </c>
      <c r="B943" s="498" t="s">
        <v>1237</v>
      </c>
      <c r="C943" s="508" t="str">
        <f t="shared" si="44"/>
        <v>07-13</v>
      </c>
      <c r="D943" s="500">
        <v>0</v>
      </c>
      <c r="F943" s="492">
        <f t="shared" si="42"/>
        <v>0</v>
      </c>
      <c r="G943" s="492">
        <f t="shared" si="43"/>
        <v>0</v>
      </c>
      <c r="H943" s="492">
        <f>IF($S$7="Y",F943*0.05,0)</f>
        <v>0</v>
      </c>
    </row>
    <row r="944" spans="1:8" s="494" customFormat="1" ht="15" customHeight="1">
      <c r="A944" s="490" t="s">
        <v>535</v>
      </c>
      <c r="B944" s="498" t="s">
        <v>1237</v>
      </c>
      <c r="C944" s="509" t="str">
        <f t="shared" si="44"/>
        <v>11-26</v>
      </c>
      <c r="D944" s="500">
        <v>0</v>
      </c>
      <c r="F944" s="492">
        <f t="shared" si="42"/>
        <v>0</v>
      </c>
      <c r="G944" s="492">
        <f t="shared" si="43"/>
        <v>0</v>
      </c>
      <c r="H944" s="492">
        <f>IF($S$8="Y",F944*0.05,0)</f>
        <v>0</v>
      </c>
    </row>
    <row r="945" spans="1:8" s="494" customFormat="1" ht="15" customHeight="1">
      <c r="A945" s="490" t="s">
        <v>535</v>
      </c>
      <c r="B945" s="498" t="s">
        <v>1237</v>
      </c>
      <c r="C945" s="512" t="str">
        <f t="shared" si="44"/>
        <v>18-01</v>
      </c>
      <c r="D945" s="500">
        <v>0</v>
      </c>
      <c r="F945" s="492">
        <f t="shared" si="42"/>
        <v>0</v>
      </c>
      <c r="G945" s="492">
        <f t="shared" si="43"/>
        <v>0</v>
      </c>
      <c r="H945" s="492">
        <f>IF($S$9="Y",F945*0.05,0)</f>
        <v>0</v>
      </c>
    </row>
    <row r="946" spans="1:8" s="494" customFormat="1" ht="15" customHeight="1">
      <c r="A946" s="490" t="s">
        <v>535</v>
      </c>
      <c r="B946" s="498" t="s">
        <v>1237</v>
      </c>
      <c r="C946" s="513" t="str">
        <f t="shared" si="44"/>
        <v>Color Code</v>
      </c>
      <c r="D946" s="500">
        <v>0</v>
      </c>
      <c r="F946" s="492">
        <f t="shared" si="42"/>
        <v>0</v>
      </c>
      <c r="G946" s="492">
        <f t="shared" si="43"/>
        <v>0</v>
      </c>
      <c r="H946" s="492">
        <f>IF($S$10="Y",F946*0.05,0)</f>
        <v>0</v>
      </c>
    </row>
    <row r="947" spans="1:8" s="494" customFormat="1" ht="15" customHeight="1">
      <c r="A947" s="490" t="s">
        <v>837</v>
      </c>
      <c r="B947" s="498" t="s">
        <v>1238</v>
      </c>
      <c r="C947" s="499" t="str">
        <f t="shared" si="44"/>
        <v>11-12</v>
      </c>
      <c r="D947" s="500">
        <v>0</v>
      </c>
      <c r="F947" s="492">
        <f t="shared" si="42"/>
        <v>0</v>
      </c>
      <c r="G947" s="492">
        <f t="shared" si="43"/>
        <v>0</v>
      </c>
      <c r="H947" s="492">
        <f>IF($S$2="Y",F947*0.05,0)</f>
        <v>0</v>
      </c>
    </row>
    <row r="948" spans="1:8" s="494" customFormat="1" ht="15" customHeight="1">
      <c r="A948" s="490" t="s">
        <v>837</v>
      </c>
      <c r="B948" s="498" t="s">
        <v>1238</v>
      </c>
      <c r="C948" s="504" t="str">
        <f t="shared" si="44"/>
        <v>14-01</v>
      </c>
      <c r="D948" s="500">
        <v>0</v>
      </c>
      <c r="F948" s="492">
        <f t="shared" si="42"/>
        <v>0</v>
      </c>
      <c r="G948" s="492">
        <f t="shared" si="43"/>
        <v>0</v>
      </c>
      <c r="H948" s="492">
        <f>IF($S$3="Y",F948*0.05,0)</f>
        <v>0</v>
      </c>
    </row>
    <row r="949" spans="1:8" s="494" customFormat="1" ht="15" customHeight="1">
      <c r="A949" s="490" t="s">
        <v>837</v>
      </c>
      <c r="B949" s="498" t="s">
        <v>1238</v>
      </c>
      <c r="C949" s="505" t="str">
        <f t="shared" si="44"/>
        <v>15-12</v>
      </c>
      <c r="D949" s="500">
        <v>0</v>
      </c>
      <c r="F949" s="492">
        <f t="shared" si="42"/>
        <v>0</v>
      </c>
      <c r="G949" s="492">
        <f t="shared" si="43"/>
        <v>0</v>
      </c>
      <c r="H949" s="492">
        <f>IF($S$4="Y",F949*0.05,0)</f>
        <v>0</v>
      </c>
    </row>
    <row r="950" spans="1:8" s="494" customFormat="1" ht="15" customHeight="1">
      <c r="A950" s="490" t="s">
        <v>837</v>
      </c>
      <c r="B950" s="498" t="s">
        <v>1238</v>
      </c>
      <c r="C950" s="506" t="str">
        <f t="shared" si="44"/>
        <v>16-16</v>
      </c>
      <c r="D950" s="500">
        <v>0</v>
      </c>
      <c r="F950" s="492">
        <f t="shared" si="42"/>
        <v>0</v>
      </c>
      <c r="G950" s="492">
        <f t="shared" si="43"/>
        <v>0</v>
      </c>
      <c r="H950" s="492">
        <f>IF($S$5="Y",F950*0.05,0)</f>
        <v>0</v>
      </c>
    </row>
    <row r="951" spans="1:8" s="494" customFormat="1" ht="15" customHeight="1">
      <c r="A951" s="490" t="s">
        <v>837</v>
      </c>
      <c r="B951" s="498" t="s">
        <v>1238</v>
      </c>
      <c r="C951" s="507" t="str">
        <f t="shared" si="44"/>
        <v>13-01</v>
      </c>
      <c r="D951" s="500">
        <v>0</v>
      </c>
      <c r="F951" s="492">
        <f t="shared" si="42"/>
        <v>0</v>
      </c>
      <c r="G951" s="492">
        <f t="shared" si="43"/>
        <v>0</v>
      </c>
      <c r="H951" s="492">
        <f>IF($S$6="Y",F951*0.05,0)</f>
        <v>0</v>
      </c>
    </row>
    <row r="952" spans="1:8" s="494" customFormat="1" ht="15" customHeight="1">
      <c r="A952" s="490" t="s">
        <v>837</v>
      </c>
      <c r="B952" s="498" t="s">
        <v>1238</v>
      </c>
      <c r="C952" s="508" t="str">
        <f t="shared" si="44"/>
        <v>07-13</v>
      </c>
      <c r="D952" s="500">
        <v>0</v>
      </c>
      <c r="F952" s="492">
        <f t="shared" si="42"/>
        <v>0</v>
      </c>
      <c r="G952" s="492">
        <f t="shared" si="43"/>
        <v>0</v>
      </c>
      <c r="H952" s="492">
        <f>IF($S$7="Y",F952*0.05,0)</f>
        <v>0</v>
      </c>
    </row>
    <row r="953" spans="1:8" s="494" customFormat="1" ht="15" customHeight="1">
      <c r="A953" s="490" t="s">
        <v>837</v>
      </c>
      <c r="B953" s="498" t="s">
        <v>1238</v>
      </c>
      <c r="C953" s="509" t="str">
        <f t="shared" si="44"/>
        <v>11-26</v>
      </c>
      <c r="D953" s="500">
        <v>0</v>
      </c>
      <c r="F953" s="492">
        <f t="shared" si="42"/>
        <v>0</v>
      </c>
      <c r="G953" s="492">
        <f t="shared" si="43"/>
        <v>0</v>
      </c>
      <c r="H953" s="492">
        <f>IF($S$8="Y",F953*0.05,0)</f>
        <v>0</v>
      </c>
    </row>
    <row r="954" spans="1:8" s="494" customFormat="1" ht="15" customHeight="1">
      <c r="A954" s="490" t="s">
        <v>837</v>
      </c>
      <c r="B954" s="498" t="s">
        <v>1238</v>
      </c>
      <c r="C954" s="512" t="str">
        <f t="shared" si="44"/>
        <v>18-01</v>
      </c>
      <c r="D954" s="500">
        <v>0</v>
      </c>
      <c r="F954" s="492">
        <f t="shared" si="42"/>
        <v>0</v>
      </c>
      <c r="G954" s="492">
        <f t="shared" si="43"/>
        <v>0</v>
      </c>
      <c r="H954" s="492">
        <f>IF($S$9="Y",F954*0.05,0)</f>
        <v>0</v>
      </c>
    </row>
    <row r="955" spans="1:8" s="494" customFormat="1" ht="15" customHeight="1">
      <c r="A955" s="490" t="s">
        <v>837</v>
      </c>
      <c r="B955" s="498" t="s">
        <v>1238</v>
      </c>
      <c r="C955" s="513" t="str">
        <f t="shared" si="44"/>
        <v>Color Code</v>
      </c>
      <c r="D955" s="500">
        <v>0</v>
      </c>
      <c r="F955" s="492">
        <f t="shared" si="42"/>
        <v>0</v>
      </c>
      <c r="G955" s="492">
        <f t="shared" si="43"/>
        <v>0</v>
      </c>
      <c r="H955" s="492">
        <f>IF($S$10="Y",F955*0.05,0)</f>
        <v>0</v>
      </c>
    </row>
    <row r="956" spans="1:8" s="494" customFormat="1" ht="15" customHeight="1">
      <c r="A956" s="490" t="s">
        <v>839</v>
      </c>
      <c r="B956" s="498" t="s">
        <v>1239</v>
      </c>
      <c r="C956" s="499" t="str">
        <f t="shared" si="44"/>
        <v>11-12</v>
      </c>
      <c r="D956" s="500">
        <v>0</v>
      </c>
      <c r="F956" s="492">
        <f t="shared" si="42"/>
        <v>0</v>
      </c>
      <c r="G956" s="492">
        <f t="shared" si="43"/>
        <v>0</v>
      </c>
      <c r="H956" s="492">
        <f>IF($S$2="Y",F956*0.05,0)</f>
        <v>0</v>
      </c>
    </row>
    <row r="957" spans="1:8" s="494" customFormat="1" ht="15" customHeight="1">
      <c r="A957" s="490" t="s">
        <v>839</v>
      </c>
      <c r="B957" s="498" t="s">
        <v>1239</v>
      </c>
      <c r="C957" s="504" t="str">
        <f t="shared" si="44"/>
        <v>14-01</v>
      </c>
      <c r="D957" s="500">
        <v>0</v>
      </c>
      <c r="F957" s="492">
        <f t="shared" si="42"/>
        <v>0</v>
      </c>
      <c r="G957" s="492">
        <f t="shared" si="43"/>
        <v>0</v>
      </c>
      <c r="H957" s="492">
        <f>IF($S$3="Y",F957*0.05,0)</f>
        <v>0</v>
      </c>
    </row>
    <row r="958" spans="1:8" s="494" customFormat="1" ht="15" customHeight="1">
      <c r="A958" s="490" t="s">
        <v>839</v>
      </c>
      <c r="B958" s="498" t="s">
        <v>1239</v>
      </c>
      <c r="C958" s="505" t="str">
        <f t="shared" si="44"/>
        <v>15-12</v>
      </c>
      <c r="D958" s="500">
        <v>0</v>
      </c>
      <c r="F958" s="492">
        <f t="shared" si="42"/>
        <v>0</v>
      </c>
      <c r="G958" s="492">
        <f t="shared" si="43"/>
        <v>0</v>
      </c>
      <c r="H958" s="492">
        <f>IF($S$4="Y",F958*0.05,0)</f>
        <v>0</v>
      </c>
    </row>
    <row r="959" spans="1:8" s="494" customFormat="1" ht="15" customHeight="1">
      <c r="A959" s="490" t="s">
        <v>839</v>
      </c>
      <c r="B959" s="498" t="s">
        <v>1239</v>
      </c>
      <c r="C959" s="506" t="str">
        <f t="shared" si="44"/>
        <v>16-16</v>
      </c>
      <c r="D959" s="500">
        <v>0</v>
      </c>
      <c r="F959" s="492">
        <f t="shared" si="42"/>
        <v>0</v>
      </c>
      <c r="G959" s="492">
        <f t="shared" si="43"/>
        <v>0</v>
      </c>
      <c r="H959" s="492">
        <f>IF($S$5="Y",F959*0.05,0)</f>
        <v>0</v>
      </c>
    </row>
    <row r="960" spans="1:8" s="494" customFormat="1" ht="15" customHeight="1">
      <c r="A960" s="490" t="s">
        <v>839</v>
      </c>
      <c r="B960" s="498" t="s">
        <v>1239</v>
      </c>
      <c r="C960" s="507" t="str">
        <f t="shared" si="44"/>
        <v>13-01</v>
      </c>
      <c r="D960" s="500">
        <v>0</v>
      </c>
      <c r="F960" s="492">
        <f t="shared" si="42"/>
        <v>0</v>
      </c>
      <c r="G960" s="492">
        <f t="shared" si="43"/>
        <v>0</v>
      </c>
      <c r="H960" s="492">
        <f>IF($S$6="Y",F960*0.05,0)</f>
        <v>0</v>
      </c>
    </row>
    <row r="961" spans="1:8" s="494" customFormat="1" ht="15" customHeight="1">
      <c r="A961" s="490" t="s">
        <v>839</v>
      </c>
      <c r="B961" s="498" t="s">
        <v>1239</v>
      </c>
      <c r="C961" s="508" t="str">
        <f t="shared" si="44"/>
        <v>07-13</v>
      </c>
      <c r="D961" s="500">
        <v>0</v>
      </c>
      <c r="F961" s="492">
        <f t="shared" si="42"/>
        <v>0</v>
      </c>
      <c r="G961" s="492">
        <f t="shared" si="43"/>
        <v>0</v>
      </c>
      <c r="H961" s="492">
        <f>IF($S$7="Y",F961*0.05,0)</f>
        <v>0</v>
      </c>
    </row>
    <row r="962" spans="1:8" s="494" customFormat="1" ht="15" customHeight="1">
      <c r="A962" s="490" t="s">
        <v>839</v>
      </c>
      <c r="B962" s="498" t="s">
        <v>1239</v>
      </c>
      <c r="C962" s="509" t="str">
        <f t="shared" si="44"/>
        <v>11-26</v>
      </c>
      <c r="D962" s="500">
        <v>0</v>
      </c>
      <c r="F962" s="492">
        <f t="shared" ref="F962:F1025" si="45">D962*E962</f>
        <v>0</v>
      </c>
      <c r="G962" s="492">
        <f t="shared" ref="G962:G1025" si="46">IF($S$11="Y",F962*0.05,0)</f>
        <v>0</v>
      </c>
      <c r="H962" s="492">
        <f>IF($S$8="Y",F962*0.05,0)</f>
        <v>0</v>
      </c>
    </row>
    <row r="963" spans="1:8" s="494" customFormat="1" ht="15" customHeight="1">
      <c r="A963" s="490" t="s">
        <v>839</v>
      </c>
      <c r="B963" s="498" t="s">
        <v>1239</v>
      </c>
      <c r="C963" s="512" t="str">
        <f t="shared" si="44"/>
        <v>18-01</v>
      </c>
      <c r="D963" s="500">
        <v>0</v>
      </c>
      <c r="F963" s="492">
        <f t="shared" si="45"/>
        <v>0</v>
      </c>
      <c r="G963" s="492">
        <f t="shared" si="46"/>
        <v>0</v>
      </c>
      <c r="H963" s="492">
        <f>IF($S$9="Y",F963*0.05,0)</f>
        <v>0</v>
      </c>
    </row>
    <row r="964" spans="1:8" s="494" customFormat="1" ht="15" customHeight="1">
      <c r="A964" s="490" t="s">
        <v>839</v>
      </c>
      <c r="B964" s="498" t="s">
        <v>1239</v>
      </c>
      <c r="C964" s="513" t="str">
        <f t="shared" si="44"/>
        <v>Color Code</v>
      </c>
      <c r="D964" s="500">
        <v>0</v>
      </c>
      <c r="F964" s="492">
        <f t="shared" si="45"/>
        <v>0</v>
      </c>
      <c r="G964" s="492">
        <f t="shared" si="46"/>
        <v>0</v>
      </c>
      <c r="H964" s="492">
        <f>IF($S$10="Y",F964*0.05,0)</f>
        <v>0</v>
      </c>
    </row>
    <row r="965" spans="1:8" s="494" customFormat="1" ht="15" customHeight="1">
      <c r="A965" s="490" t="s">
        <v>537</v>
      </c>
      <c r="B965" s="498" t="s">
        <v>1240</v>
      </c>
      <c r="C965" s="499" t="str">
        <f t="shared" si="44"/>
        <v>11-12</v>
      </c>
      <c r="D965" s="500">
        <v>0</v>
      </c>
      <c r="F965" s="492">
        <f t="shared" si="45"/>
        <v>0</v>
      </c>
      <c r="G965" s="492">
        <f t="shared" si="46"/>
        <v>0</v>
      </c>
      <c r="H965" s="492">
        <f>IF($S$2="Y",F965*0.05,0)</f>
        <v>0</v>
      </c>
    </row>
    <row r="966" spans="1:8" s="494" customFormat="1" ht="15" customHeight="1">
      <c r="A966" s="490" t="s">
        <v>537</v>
      </c>
      <c r="B966" s="498" t="s">
        <v>1240</v>
      </c>
      <c r="C966" s="504" t="str">
        <f t="shared" si="44"/>
        <v>14-01</v>
      </c>
      <c r="D966" s="500">
        <v>0</v>
      </c>
      <c r="F966" s="492">
        <f t="shared" si="45"/>
        <v>0</v>
      </c>
      <c r="G966" s="492">
        <f t="shared" si="46"/>
        <v>0</v>
      </c>
      <c r="H966" s="492">
        <f>IF($S$3="Y",F966*0.05,0)</f>
        <v>0</v>
      </c>
    </row>
    <row r="967" spans="1:8" s="494" customFormat="1" ht="15" customHeight="1">
      <c r="A967" s="490" t="s">
        <v>537</v>
      </c>
      <c r="B967" s="498" t="s">
        <v>1240</v>
      </c>
      <c r="C967" s="505" t="str">
        <f t="shared" si="44"/>
        <v>15-12</v>
      </c>
      <c r="D967" s="500">
        <v>0</v>
      </c>
      <c r="F967" s="492">
        <f t="shared" si="45"/>
        <v>0</v>
      </c>
      <c r="G967" s="492">
        <f t="shared" si="46"/>
        <v>0</v>
      </c>
      <c r="H967" s="492">
        <f>IF($S$4="Y",F967*0.05,0)</f>
        <v>0</v>
      </c>
    </row>
    <row r="968" spans="1:8" s="494" customFormat="1" ht="15" customHeight="1">
      <c r="A968" s="490" t="s">
        <v>537</v>
      </c>
      <c r="B968" s="498" t="s">
        <v>1240</v>
      </c>
      <c r="C968" s="506" t="str">
        <f t="shared" si="44"/>
        <v>16-16</v>
      </c>
      <c r="D968" s="500">
        <v>0</v>
      </c>
      <c r="F968" s="492">
        <f t="shared" si="45"/>
        <v>0</v>
      </c>
      <c r="G968" s="492">
        <f t="shared" si="46"/>
        <v>0</v>
      </c>
      <c r="H968" s="492">
        <f>IF($S$5="Y",F968*0.05,0)</f>
        <v>0</v>
      </c>
    </row>
    <row r="969" spans="1:8" s="494" customFormat="1" ht="15" customHeight="1">
      <c r="A969" s="490" t="s">
        <v>537</v>
      </c>
      <c r="B969" s="498" t="s">
        <v>1240</v>
      </c>
      <c r="C969" s="507" t="str">
        <f t="shared" si="44"/>
        <v>13-01</v>
      </c>
      <c r="D969" s="500">
        <v>0</v>
      </c>
      <c r="F969" s="492">
        <f t="shared" si="45"/>
        <v>0</v>
      </c>
      <c r="G969" s="492">
        <f t="shared" si="46"/>
        <v>0</v>
      </c>
      <c r="H969" s="492">
        <f>IF($S$6="Y",F969*0.05,0)</f>
        <v>0</v>
      </c>
    </row>
    <row r="970" spans="1:8" s="494" customFormat="1" ht="15" customHeight="1">
      <c r="A970" s="490" t="s">
        <v>537</v>
      </c>
      <c r="B970" s="498" t="s">
        <v>1240</v>
      </c>
      <c r="C970" s="508" t="str">
        <f t="shared" si="44"/>
        <v>07-13</v>
      </c>
      <c r="D970" s="500">
        <v>0</v>
      </c>
      <c r="F970" s="492">
        <f t="shared" si="45"/>
        <v>0</v>
      </c>
      <c r="G970" s="492">
        <f t="shared" si="46"/>
        <v>0</v>
      </c>
      <c r="H970" s="492">
        <f>IF($S$7="Y",F970*0.05,0)</f>
        <v>0</v>
      </c>
    </row>
    <row r="971" spans="1:8" s="494" customFormat="1" ht="15" customHeight="1">
      <c r="A971" s="490" t="s">
        <v>537</v>
      </c>
      <c r="B971" s="498" t="s">
        <v>1240</v>
      </c>
      <c r="C971" s="509" t="str">
        <f t="shared" ref="C971:C1034" si="47">C962</f>
        <v>11-26</v>
      </c>
      <c r="D971" s="500">
        <v>0</v>
      </c>
      <c r="F971" s="492">
        <f t="shared" si="45"/>
        <v>0</v>
      </c>
      <c r="G971" s="492">
        <f t="shared" si="46"/>
        <v>0</v>
      </c>
      <c r="H971" s="492">
        <f>IF($S$8="Y",F971*0.05,0)</f>
        <v>0</v>
      </c>
    </row>
    <row r="972" spans="1:8" s="494" customFormat="1" ht="15" customHeight="1">
      <c r="A972" s="490" t="s">
        <v>537</v>
      </c>
      <c r="B972" s="498" t="s">
        <v>1240</v>
      </c>
      <c r="C972" s="512" t="str">
        <f t="shared" si="47"/>
        <v>18-01</v>
      </c>
      <c r="D972" s="500">
        <v>0</v>
      </c>
      <c r="F972" s="492">
        <f t="shared" si="45"/>
        <v>0</v>
      </c>
      <c r="G972" s="492">
        <f t="shared" si="46"/>
        <v>0</v>
      </c>
      <c r="H972" s="492">
        <f>IF($S$9="Y",F972*0.05,0)</f>
        <v>0</v>
      </c>
    </row>
    <row r="973" spans="1:8" s="494" customFormat="1" ht="15" customHeight="1">
      <c r="A973" s="490" t="s">
        <v>537</v>
      </c>
      <c r="B973" s="498" t="s">
        <v>1240</v>
      </c>
      <c r="C973" s="513" t="str">
        <f t="shared" si="47"/>
        <v>Color Code</v>
      </c>
      <c r="D973" s="500">
        <v>0</v>
      </c>
      <c r="F973" s="492">
        <f t="shared" si="45"/>
        <v>0</v>
      </c>
      <c r="G973" s="492">
        <f t="shared" si="46"/>
        <v>0</v>
      </c>
      <c r="H973" s="492">
        <f>IF($S$10="Y",F973*0.05,0)</f>
        <v>0</v>
      </c>
    </row>
    <row r="974" spans="1:8" s="494" customFormat="1" ht="15" customHeight="1">
      <c r="A974" s="490" t="s">
        <v>539</v>
      </c>
      <c r="B974" s="498" t="s">
        <v>1241</v>
      </c>
      <c r="C974" s="499" t="str">
        <f t="shared" si="47"/>
        <v>11-12</v>
      </c>
      <c r="D974" s="500">
        <v>0</v>
      </c>
      <c r="F974" s="492">
        <f t="shared" si="45"/>
        <v>0</v>
      </c>
      <c r="G974" s="492">
        <f t="shared" si="46"/>
        <v>0</v>
      </c>
      <c r="H974" s="492">
        <f>IF($S$2="Y",F974*0.05,0)</f>
        <v>0</v>
      </c>
    </row>
    <row r="975" spans="1:8" s="494" customFormat="1" ht="15" customHeight="1">
      <c r="A975" s="490" t="s">
        <v>539</v>
      </c>
      <c r="B975" s="498" t="s">
        <v>1241</v>
      </c>
      <c r="C975" s="504" t="str">
        <f t="shared" si="47"/>
        <v>14-01</v>
      </c>
      <c r="D975" s="500">
        <v>0</v>
      </c>
      <c r="F975" s="492">
        <f t="shared" si="45"/>
        <v>0</v>
      </c>
      <c r="G975" s="492">
        <f t="shared" si="46"/>
        <v>0</v>
      </c>
      <c r="H975" s="492">
        <f>IF($S$3="Y",F975*0.05,0)</f>
        <v>0</v>
      </c>
    </row>
    <row r="976" spans="1:8" s="494" customFormat="1" ht="15" customHeight="1">
      <c r="A976" s="490" t="s">
        <v>539</v>
      </c>
      <c r="B976" s="498" t="s">
        <v>1241</v>
      </c>
      <c r="C976" s="505" t="str">
        <f t="shared" si="47"/>
        <v>15-12</v>
      </c>
      <c r="D976" s="500">
        <v>0</v>
      </c>
      <c r="F976" s="492">
        <f t="shared" si="45"/>
        <v>0</v>
      </c>
      <c r="G976" s="492">
        <f t="shared" si="46"/>
        <v>0</v>
      </c>
      <c r="H976" s="492">
        <f>IF($S$4="Y",F976*0.05,0)</f>
        <v>0</v>
      </c>
    </row>
    <row r="977" spans="1:8" s="494" customFormat="1" ht="15" customHeight="1">
      <c r="A977" s="490" t="s">
        <v>539</v>
      </c>
      <c r="B977" s="498" t="s">
        <v>1241</v>
      </c>
      <c r="C977" s="506" t="str">
        <f t="shared" si="47"/>
        <v>16-16</v>
      </c>
      <c r="D977" s="500">
        <v>0</v>
      </c>
      <c r="F977" s="492">
        <f t="shared" si="45"/>
        <v>0</v>
      </c>
      <c r="G977" s="492">
        <f t="shared" si="46"/>
        <v>0</v>
      </c>
      <c r="H977" s="492">
        <f>IF($S$5="Y",F977*0.05,0)</f>
        <v>0</v>
      </c>
    </row>
    <row r="978" spans="1:8" s="494" customFormat="1" ht="15" customHeight="1">
      <c r="A978" s="490" t="s">
        <v>539</v>
      </c>
      <c r="B978" s="498" t="s">
        <v>1241</v>
      </c>
      <c r="C978" s="507" t="str">
        <f t="shared" si="47"/>
        <v>13-01</v>
      </c>
      <c r="D978" s="500">
        <v>0</v>
      </c>
      <c r="F978" s="492">
        <f t="shared" si="45"/>
        <v>0</v>
      </c>
      <c r="G978" s="492">
        <f t="shared" si="46"/>
        <v>0</v>
      </c>
      <c r="H978" s="492">
        <f>IF($S$6="Y",F978*0.05,0)</f>
        <v>0</v>
      </c>
    </row>
    <row r="979" spans="1:8" s="494" customFormat="1" ht="15" customHeight="1">
      <c r="A979" s="490" t="s">
        <v>539</v>
      </c>
      <c r="B979" s="498" t="s">
        <v>1241</v>
      </c>
      <c r="C979" s="508" t="str">
        <f t="shared" si="47"/>
        <v>07-13</v>
      </c>
      <c r="D979" s="500">
        <v>0</v>
      </c>
      <c r="F979" s="492">
        <f t="shared" si="45"/>
        <v>0</v>
      </c>
      <c r="G979" s="492">
        <f t="shared" si="46"/>
        <v>0</v>
      </c>
      <c r="H979" s="492">
        <f>IF($S$7="Y",F979*0.05,0)</f>
        <v>0</v>
      </c>
    </row>
    <row r="980" spans="1:8" s="494" customFormat="1" ht="15" customHeight="1">
      <c r="A980" s="490" t="s">
        <v>539</v>
      </c>
      <c r="B980" s="498" t="s">
        <v>1241</v>
      </c>
      <c r="C980" s="509" t="str">
        <f t="shared" si="47"/>
        <v>11-26</v>
      </c>
      <c r="D980" s="500">
        <v>0</v>
      </c>
      <c r="F980" s="492">
        <f t="shared" si="45"/>
        <v>0</v>
      </c>
      <c r="G980" s="492">
        <f t="shared" si="46"/>
        <v>0</v>
      </c>
      <c r="H980" s="492">
        <f>IF($S$8="Y",F980*0.05,0)</f>
        <v>0</v>
      </c>
    </row>
    <row r="981" spans="1:8" s="494" customFormat="1" ht="15" customHeight="1">
      <c r="A981" s="490" t="s">
        <v>539</v>
      </c>
      <c r="B981" s="498" t="s">
        <v>1241</v>
      </c>
      <c r="C981" s="512" t="str">
        <f t="shared" si="47"/>
        <v>18-01</v>
      </c>
      <c r="D981" s="500">
        <v>0</v>
      </c>
      <c r="F981" s="492">
        <f t="shared" si="45"/>
        <v>0</v>
      </c>
      <c r="G981" s="492">
        <f t="shared" si="46"/>
        <v>0</v>
      </c>
      <c r="H981" s="492">
        <f>IF($S$9="Y",F981*0.05,0)</f>
        <v>0</v>
      </c>
    </row>
    <row r="982" spans="1:8" s="494" customFormat="1" ht="15" customHeight="1">
      <c r="A982" s="490" t="s">
        <v>539</v>
      </c>
      <c r="B982" s="498" t="s">
        <v>1241</v>
      </c>
      <c r="C982" s="513" t="str">
        <f t="shared" si="47"/>
        <v>Color Code</v>
      </c>
      <c r="D982" s="500">
        <v>0</v>
      </c>
      <c r="F982" s="492">
        <f t="shared" si="45"/>
        <v>0</v>
      </c>
      <c r="G982" s="492">
        <f t="shared" si="46"/>
        <v>0</v>
      </c>
      <c r="H982" s="492">
        <f>IF($S$10="Y",F982*0.05,0)</f>
        <v>0</v>
      </c>
    </row>
    <row r="983" spans="1:8" s="494" customFormat="1" ht="15" customHeight="1">
      <c r="A983" s="490" t="s">
        <v>541</v>
      </c>
      <c r="B983" s="498" t="s">
        <v>1242</v>
      </c>
      <c r="C983" s="499" t="str">
        <f t="shared" si="47"/>
        <v>11-12</v>
      </c>
      <c r="D983" s="500">
        <v>0</v>
      </c>
      <c r="F983" s="492">
        <f t="shared" si="45"/>
        <v>0</v>
      </c>
      <c r="G983" s="492">
        <f t="shared" si="46"/>
        <v>0</v>
      </c>
      <c r="H983" s="492">
        <f>IF($S$2="Y",F983*0.05,0)</f>
        <v>0</v>
      </c>
    </row>
    <row r="984" spans="1:8" s="494" customFormat="1" ht="15" customHeight="1">
      <c r="A984" s="490" t="s">
        <v>541</v>
      </c>
      <c r="B984" s="498" t="s">
        <v>1242</v>
      </c>
      <c r="C984" s="504" t="str">
        <f t="shared" si="47"/>
        <v>14-01</v>
      </c>
      <c r="D984" s="500">
        <v>0</v>
      </c>
      <c r="F984" s="492">
        <f t="shared" si="45"/>
        <v>0</v>
      </c>
      <c r="G984" s="492">
        <f t="shared" si="46"/>
        <v>0</v>
      </c>
      <c r="H984" s="492">
        <f>IF($S$3="Y",F984*0.05,0)</f>
        <v>0</v>
      </c>
    </row>
    <row r="985" spans="1:8" s="494" customFormat="1" ht="15" customHeight="1">
      <c r="A985" s="490" t="s">
        <v>541</v>
      </c>
      <c r="B985" s="498" t="s">
        <v>1242</v>
      </c>
      <c r="C985" s="505" t="str">
        <f t="shared" si="47"/>
        <v>15-12</v>
      </c>
      <c r="D985" s="500">
        <v>0</v>
      </c>
      <c r="F985" s="492">
        <f t="shared" si="45"/>
        <v>0</v>
      </c>
      <c r="G985" s="492">
        <f t="shared" si="46"/>
        <v>0</v>
      </c>
      <c r="H985" s="492">
        <f>IF($S$4="Y",F985*0.05,0)</f>
        <v>0</v>
      </c>
    </row>
    <row r="986" spans="1:8" s="494" customFormat="1" ht="15" customHeight="1">
      <c r="A986" s="490" t="s">
        <v>541</v>
      </c>
      <c r="B986" s="498" t="s">
        <v>1242</v>
      </c>
      <c r="C986" s="506" t="str">
        <f t="shared" si="47"/>
        <v>16-16</v>
      </c>
      <c r="D986" s="500">
        <v>0</v>
      </c>
      <c r="F986" s="492">
        <f t="shared" si="45"/>
        <v>0</v>
      </c>
      <c r="G986" s="492">
        <f t="shared" si="46"/>
        <v>0</v>
      </c>
      <c r="H986" s="492">
        <f>IF($S$5="Y",F986*0.05,0)</f>
        <v>0</v>
      </c>
    </row>
    <row r="987" spans="1:8" s="494" customFormat="1" ht="15" customHeight="1">
      <c r="A987" s="490" t="s">
        <v>541</v>
      </c>
      <c r="B987" s="498" t="s">
        <v>1242</v>
      </c>
      <c r="C987" s="507" t="str">
        <f t="shared" si="47"/>
        <v>13-01</v>
      </c>
      <c r="D987" s="500">
        <v>0</v>
      </c>
      <c r="F987" s="492">
        <f t="shared" si="45"/>
        <v>0</v>
      </c>
      <c r="G987" s="492">
        <f t="shared" si="46"/>
        <v>0</v>
      </c>
      <c r="H987" s="492">
        <f>IF($S$6="Y",F987*0.05,0)</f>
        <v>0</v>
      </c>
    </row>
    <row r="988" spans="1:8" s="494" customFormat="1" ht="15" customHeight="1">
      <c r="A988" s="490" t="s">
        <v>541</v>
      </c>
      <c r="B988" s="498" t="s">
        <v>1242</v>
      </c>
      <c r="C988" s="508" t="str">
        <f t="shared" si="47"/>
        <v>07-13</v>
      </c>
      <c r="D988" s="500">
        <v>0</v>
      </c>
      <c r="F988" s="492">
        <f t="shared" si="45"/>
        <v>0</v>
      </c>
      <c r="G988" s="492">
        <f t="shared" si="46"/>
        <v>0</v>
      </c>
      <c r="H988" s="492">
        <f>IF($S$7="Y",F988*0.05,0)</f>
        <v>0</v>
      </c>
    </row>
    <row r="989" spans="1:8" s="494" customFormat="1" ht="15" customHeight="1">
      <c r="A989" s="490" t="s">
        <v>541</v>
      </c>
      <c r="B989" s="498" t="s">
        <v>1242</v>
      </c>
      <c r="C989" s="509" t="str">
        <f t="shared" si="47"/>
        <v>11-26</v>
      </c>
      <c r="D989" s="500">
        <v>0</v>
      </c>
      <c r="F989" s="492">
        <f t="shared" si="45"/>
        <v>0</v>
      </c>
      <c r="G989" s="492">
        <f t="shared" si="46"/>
        <v>0</v>
      </c>
      <c r="H989" s="492">
        <f>IF($S$8="Y",F989*0.05,0)</f>
        <v>0</v>
      </c>
    </row>
    <row r="990" spans="1:8" s="494" customFormat="1" ht="15" customHeight="1">
      <c r="A990" s="490" t="s">
        <v>541</v>
      </c>
      <c r="B990" s="498" t="s">
        <v>1242</v>
      </c>
      <c r="C990" s="512" t="str">
        <f t="shared" si="47"/>
        <v>18-01</v>
      </c>
      <c r="D990" s="500">
        <v>0</v>
      </c>
      <c r="F990" s="492">
        <f t="shared" si="45"/>
        <v>0</v>
      </c>
      <c r="G990" s="492">
        <f t="shared" si="46"/>
        <v>0</v>
      </c>
      <c r="H990" s="492">
        <f>IF($S$9="Y",F990*0.05,0)</f>
        <v>0</v>
      </c>
    </row>
    <row r="991" spans="1:8" s="494" customFormat="1" ht="15" customHeight="1">
      <c r="A991" s="490" t="s">
        <v>541</v>
      </c>
      <c r="B991" s="498" t="s">
        <v>1242</v>
      </c>
      <c r="C991" s="513" t="str">
        <f t="shared" si="47"/>
        <v>Color Code</v>
      </c>
      <c r="D991" s="500">
        <v>0</v>
      </c>
      <c r="F991" s="492">
        <f t="shared" si="45"/>
        <v>0</v>
      </c>
      <c r="G991" s="492">
        <f t="shared" si="46"/>
        <v>0</v>
      </c>
      <c r="H991" s="492">
        <f>IF($S$10="Y",F991*0.05,0)</f>
        <v>0</v>
      </c>
    </row>
    <row r="992" spans="1:8" s="494" customFormat="1" ht="15" customHeight="1">
      <c r="A992" s="490" t="s">
        <v>543</v>
      </c>
      <c r="B992" s="498" t="s">
        <v>1243</v>
      </c>
      <c r="C992" s="499" t="str">
        <f t="shared" si="47"/>
        <v>11-12</v>
      </c>
      <c r="D992" s="500">
        <v>0</v>
      </c>
      <c r="F992" s="492">
        <f t="shared" si="45"/>
        <v>0</v>
      </c>
      <c r="G992" s="492">
        <f t="shared" si="46"/>
        <v>0</v>
      </c>
      <c r="H992" s="492">
        <f>IF($S$2="Y",F992*0.05,0)</f>
        <v>0</v>
      </c>
    </row>
    <row r="993" spans="1:8" s="494" customFormat="1" ht="15" customHeight="1">
      <c r="A993" s="490" t="s">
        <v>543</v>
      </c>
      <c r="B993" s="498" t="s">
        <v>1243</v>
      </c>
      <c r="C993" s="504" t="str">
        <f t="shared" si="47"/>
        <v>14-01</v>
      </c>
      <c r="D993" s="500">
        <v>0</v>
      </c>
      <c r="F993" s="492">
        <f t="shared" si="45"/>
        <v>0</v>
      </c>
      <c r="G993" s="492">
        <f t="shared" si="46"/>
        <v>0</v>
      </c>
      <c r="H993" s="492">
        <f>IF($S$3="Y",F993*0.05,0)</f>
        <v>0</v>
      </c>
    </row>
    <row r="994" spans="1:8" s="494" customFormat="1" ht="15" customHeight="1">
      <c r="A994" s="490" t="s">
        <v>543</v>
      </c>
      <c r="B994" s="498" t="s">
        <v>1243</v>
      </c>
      <c r="C994" s="505" t="str">
        <f t="shared" si="47"/>
        <v>15-12</v>
      </c>
      <c r="D994" s="500">
        <v>0</v>
      </c>
      <c r="F994" s="492">
        <f t="shared" si="45"/>
        <v>0</v>
      </c>
      <c r="G994" s="492">
        <f t="shared" si="46"/>
        <v>0</v>
      </c>
      <c r="H994" s="492">
        <f>IF($S$4="Y",F994*0.05,0)</f>
        <v>0</v>
      </c>
    </row>
    <row r="995" spans="1:8" s="494" customFormat="1" ht="15" customHeight="1">
      <c r="A995" s="490" t="s">
        <v>543</v>
      </c>
      <c r="B995" s="498" t="s">
        <v>1243</v>
      </c>
      <c r="C995" s="506" t="str">
        <f t="shared" si="47"/>
        <v>16-16</v>
      </c>
      <c r="D995" s="500">
        <v>0</v>
      </c>
      <c r="F995" s="492">
        <f t="shared" si="45"/>
        <v>0</v>
      </c>
      <c r="G995" s="492">
        <f t="shared" si="46"/>
        <v>0</v>
      </c>
      <c r="H995" s="492">
        <f>IF($S$5="Y",F995*0.05,0)</f>
        <v>0</v>
      </c>
    </row>
    <row r="996" spans="1:8" s="494" customFormat="1" ht="15" customHeight="1">
      <c r="A996" s="490" t="s">
        <v>543</v>
      </c>
      <c r="B996" s="498" t="s">
        <v>1243</v>
      </c>
      <c r="C996" s="507" t="str">
        <f t="shared" si="47"/>
        <v>13-01</v>
      </c>
      <c r="D996" s="500">
        <v>0</v>
      </c>
      <c r="F996" s="492">
        <f t="shared" si="45"/>
        <v>0</v>
      </c>
      <c r="G996" s="492">
        <f t="shared" si="46"/>
        <v>0</v>
      </c>
      <c r="H996" s="492">
        <f>IF($S$6="Y",F996*0.05,0)</f>
        <v>0</v>
      </c>
    </row>
    <row r="997" spans="1:8" s="494" customFormat="1" ht="15" customHeight="1">
      <c r="A997" s="490" t="s">
        <v>543</v>
      </c>
      <c r="B997" s="498" t="s">
        <v>1243</v>
      </c>
      <c r="C997" s="508" t="str">
        <f t="shared" si="47"/>
        <v>07-13</v>
      </c>
      <c r="D997" s="500">
        <v>0</v>
      </c>
      <c r="F997" s="492">
        <f t="shared" si="45"/>
        <v>0</v>
      </c>
      <c r="G997" s="492">
        <f t="shared" si="46"/>
        <v>0</v>
      </c>
      <c r="H997" s="492">
        <f>IF($S$7="Y",F997*0.05,0)</f>
        <v>0</v>
      </c>
    </row>
    <row r="998" spans="1:8" s="494" customFormat="1" ht="15" customHeight="1">
      <c r="A998" s="490" t="s">
        <v>543</v>
      </c>
      <c r="B998" s="498" t="s">
        <v>1243</v>
      </c>
      <c r="C998" s="509" t="str">
        <f t="shared" si="47"/>
        <v>11-26</v>
      </c>
      <c r="D998" s="500">
        <v>0</v>
      </c>
      <c r="F998" s="492">
        <f t="shared" si="45"/>
        <v>0</v>
      </c>
      <c r="G998" s="492">
        <f t="shared" si="46"/>
        <v>0</v>
      </c>
      <c r="H998" s="492">
        <f>IF($S$8="Y",F998*0.05,0)</f>
        <v>0</v>
      </c>
    </row>
    <row r="999" spans="1:8" s="494" customFormat="1" ht="15" customHeight="1">
      <c r="A999" s="490" t="s">
        <v>543</v>
      </c>
      <c r="B999" s="498" t="s">
        <v>1243</v>
      </c>
      <c r="C999" s="512" t="str">
        <f t="shared" si="47"/>
        <v>18-01</v>
      </c>
      <c r="D999" s="500">
        <v>0</v>
      </c>
      <c r="F999" s="492">
        <f t="shared" si="45"/>
        <v>0</v>
      </c>
      <c r="G999" s="492">
        <f t="shared" si="46"/>
        <v>0</v>
      </c>
      <c r="H999" s="492">
        <f>IF($S$9="Y",F999*0.05,0)</f>
        <v>0</v>
      </c>
    </row>
    <row r="1000" spans="1:8" s="494" customFormat="1" ht="15" customHeight="1">
      <c r="A1000" s="490" t="s">
        <v>543</v>
      </c>
      <c r="B1000" s="498" t="s">
        <v>1243</v>
      </c>
      <c r="C1000" s="513" t="str">
        <f t="shared" si="47"/>
        <v>Color Code</v>
      </c>
      <c r="D1000" s="500">
        <v>0</v>
      </c>
      <c r="F1000" s="492">
        <f t="shared" si="45"/>
        <v>0</v>
      </c>
      <c r="G1000" s="492">
        <f t="shared" si="46"/>
        <v>0</v>
      </c>
      <c r="H1000" s="492">
        <f>IF($S$10="Y",F1000*0.05,0)</f>
        <v>0</v>
      </c>
    </row>
    <row r="1001" spans="1:8" s="494" customFormat="1" ht="15" customHeight="1">
      <c r="A1001" s="490" t="s">
        <v>811</v>
      </c>
      <c r="B1001" s="498" t="s">
        <v>1244</v>
      </c>
      <c r="C1001" s="499" t="str">
        <f t="shared" si="47"/>
        <v>11-12</v>
      </c>
      <c r="D1001" s="500">
        <v>0</v>
      </c>
      <c r="F1001" s="492">
        <f t="shared" si="45"/>
        <v>0</v>
      </c>
      <c r="G1001" s="492">
        <f t="shared" si="46"/>
        <v>0</v>
      </c>
      <c r="H1001" s="492">
        <f>IF($S$2="Y",F1001*0.05,0)</f>
        <v>0</v>
      </c>
    </row>
    <row r="1002" spans="1:8" s="494" customFormat="1" ht="15" customHeight="1">
      <c r="A1002" s="490" t="s">
        <v>811</v>
      </c>
      <c r="B1002" s="498" t="s">
        <v>1244</v>
      </c>
      <c r="C1002" s="504" t="str">
        <f t="shared" si="47"/>
        <v>14-01</v>
      </c>
      <c r="D1002" s="500">
        <v>0</v>
      </c>
      <c r="F1002" s="492">
        <f t="shared" si="45"/>
        <v>0</v>
      </c>
      <c r="G1002" s="492">
        <f t="shared" si="46"/>
        <v>0</v>
      </c>
      <c r="H1002" s="492">
        <f>IF($S$3="Y",F1002*0.05,0)</f>
        <v>0</v>
      </c>
    </row>
    <row r="1003" spans="1:8" s="494" customFormat="1" ht="15" customHeight="1">
      <c r="A1003" s="490" t="s">
        <v>811</v>
      </c>
      <c r="B1003" s="498" t="s">
        <v>1244</v>
      </c>
      <c r="C1003" s="505" t="str">
        <f t="shared" si="47"/>
        <v>15-12</v>
      </c>
      <c r="D1003" s="500">
        <v>0</v>
      </c>
      <c r="F1003" s="492">
        <f t="shared" si="45"/>
        <v>0</v>
      </c>
      <c r="G1003" s="492">
        <f t="shared" si="46"/>
        <v>0</v>
      </c>
      <c r="H1003" s="492">
        <f>IF($S$4="Y",F1003*0.05,0)</f>
        <v>0</v>
      </c>
    </row>
    <row r="1004" spans="1:8" s="494" customFormat="1" ht="15" customHeight="1">
      <c r="A1004" s="490" t="s">
        <v>811</v>
      </c>
      <c r="B1004" s="498" t="s">
        <v>1244</v>
      </c>
      <c r="C1004" s="506" t="str">
        <f t="shared" si="47"/>
        <v>16-16</v>
      </c>
      <c r="D1004" s="500">
        <v>0</v>
      </c>
      <c r="F1004" s="492">
        <f t="shared" si="45"/>
        <v>0</v>
      </c>
      <c r="G1004" s="492">
        <f t="shared" si="46"/>
        <v>0</v>
      </c>
      <c r="H1004" s="492">
        <f>IF($S$5="Y",F1004*0.05,0)</f>
        <v>0</v>
      </c>
    </row>
    <row r="1005" spans="1:8" s="494" customFormat="1" ht="15" customHeight="1">
      <c r="A1005" s="490" t="s">
        <v>811</v>
      </c>
      <c r="B1005" s="498" t="s">
        <v>1244</v>
      </c>
      <c r="C1005" s="507" t="str">
        <f t="shared" si="47"/>
        <v>13-01</v>
      </c>
      <c r="D1005" s="500">
        <v>0</v>
      </c>
      <c r="F1005" s="492">
        <f t="shared" si="45"/>
        <v>0</v>
      </c>
      <c r="G1005" s="492">
        <f t="shared" si="46"/>
        <v>0</v>
      </c>
      <c r="H1005" s="492">
        <f>IF($S$6="Y",F1005*0.05,0)</f>
        <v>0</v>
      </c>
    </row>
    <row r="1006" spans="1:8" s="494" customFormat="1" ht="15" customHeight="1">
      <c r="A1006" s="490" t="s">
        <v>811</v>
      </c>
      <c r="B1006" s="498" t="s">
        <v>1244</v>
      </c>
      <c r="C1006" s="508" t="str">
        <f t="shared" si="47"/>
        <v>07-13</v>
      </c>
      <c r="D1006" s="500">
        <v>0</v>
      </c>
      <c r="F1006" s="492">
        <f t="shared" si="45"/>
        <v>0</v>
      </c>
      <c r="G1006" s="492">
        <f t="shared" si="46"/>
        <v>0</v>
      </c>
      <c r="H1006" s="492">
        <f>IF($S$7="Y",F1006*0.05,0)</f>
        <v>0</v>
      </c>
    </row>
    <row r="1007" spans="1:8" s="494" customFormat="1" ht="15" customHeight="1">
      <c r="A1007" s="490" t="s">
        <v>811</v>
      </c>
      <c r="B1007" s="498" t="s">
        <v>1244</v>
      </c>
      <c r="C1007" s="509" t="str">
        <f t="shared" si="47"/>
        <v>11-26</v>
      </c>
      <c r="D1007" s="500">
        <v>0</v>
      </c>
      <c r="F1007" s="492">
        <f t="shared" si="45"/>
        <v>0</v>
      </c>
      <c r="G1007" s="492">
        <f t="shared" si="46"/>
        <v>0</v>
      </c>
      <c r="H1007" s="492">
        <f>IF($S$8="Y",F1007*0.05,0)</f>
        <v>0</v>
      </c>
    </row>
    <row r="1008" spans="1:8" s="494" customFormat="1" ht="15" customHeight="1">
      <c r="A1008" s="490" t="s">
        <v>811</v>
      </c>
      <c r="B1008" s="498" t="s">
        <v>1244</v>
      </c>
      <c r="C1008" s="512" t="str">
        <f t="shared" si="47"/>
        <v>18-01</v>
      </c>
      <c r="D1008" s="500">
        <v>0</v>
      </c>
      <c r="F1008" s="492">
        <f t="shared" si="45"/>
        <v>0</v>
      </c>
      <c r="G1008" s="492">
        <f t="shared" si="46"/>
        <v>0</v>
      </c>
      <c r="H1008" s="492">
        <f>IF($S$9="Y",F1008*0.05,0)</f>
        <v>0</v>
      </c>
    </row>
    <row r="1009" spans="1:8" s="494" customFormat="1" ht="15" customHeight="1">
      <c r="A1009" s="490" t="s">
        <v>811</v>
      </c>
      <c r="B1009" s="498" t="s">
        <v>1244</v>
      </c>
      <c r="C1009" s="513" t="str">
        <f t="shared" si="47"/>
        <v>Color Code</v>
      </c>
      <c r="D1009" s="500">
        <v>0</v>
      </c>
      <c r="F1009" s="492">
        <f t="shared" si="45"/>
        <v>0</v>
      </c>
      <c r="G1009" s="492">
        <f t="shared" si="46"/>
        <v>0</v>
      </c>
      <c r="H1009" s="492">
        <f>IF($S$10="Y",F1009*0.05,0)</f>
        <v>0</v>
      </c>
    </row>
    <row r="1010" spans="1:8" s="494" customFormat="1" ht="15" customHeight="1">
      <c r="A1010" s="490" t="s">
        <v>569</v>
      </c>
      <c r="B1010" s="498" t="s">
        <v>1245</v>
      </c>
      <c r="C1010" s="499" t="str">
        <f t="shared" si="47"/>
        <v>11-12</v>
      </c>
      <c r="D1010" s="500">
        <v>0</v>
      </c>
      <c r="F1010" s="492">
        <f t="shared" si="45"/>
        <v>0</v>
      </c>
      <c r="G1010" s="492">
        <f t="shared" si="46"/>
        <v>0</v>
      </c>
      <c r="H1010" s="492">
        <f>IF($S$2="Y",F1010*0.05,0)</f>
        <v>0</v>
      </c>
    </row>
    <row r="1011" spans="1:8" s="494" customFormat="1" ht="15" customHeight="1">
      <c r="A1011" s="490" t="s">
        <v>569</v>
      </c>
      <c r="B1011" s="498" t="s">
        <v>1245</v>
      </c>
      <c r="C1011" s="504" t="str">
        <f t="shared" si="47"/>
        <v>14-01</v>
      </c>
      <c r="D1011" s="500">
        <v>0</v>
      </c>
      <c r="F1011" s="492">
        <f t="shared" si="45"/>
        <v>0</v>
      </c>
      <c r="G1011" s="492">
        <f t="shared" si="46"/>
        <v>0</v>
      </c>
      <c r="H1011" s="492">
        <f>IF($S$3="Y",F1011*0.05,0)</f>
        <v>0</v>
      </c>
    </row>
    <row r="1012" spans="1:8" s="494" customFormat="1" ht="15" customHeight="1">
      <c r="A1012" s="490" t="s">
        <v>569</v>
      </c>
      <c r="B1012" s="498" t="s">
        <v>1245</v>
      </c>
      <c r="C1012" s="505" t="str">
        <f t="shared" si="47"/>
        <v>15-12</v>
      </c>
      <c r="D1012" s="500">
        <v>0</v>
      </c>
      <c r="F1012" s="492">
        <f t="shared" si="45"/>
        <v>0</v>
      </c>
      <c r="G1012" s="492">
        <f t="shared" si="46"/>
        <v>0</v>
      </c>
      <c r="H1012" s="492">
        <f>IF($S$4="Y",F1012*0.05,0)</f>
        <v>0</v>
      </c>
    </row>
    <row r="1013" spans="1:8" s="494" customFormat="1" ht="15" customHeight="1">
      <c r="A1013" s="490" t="s">
        <v>569</v>
      </c>
      <c r="B1013" s="498" t="s">
        <v>1245</v>
      </c>
      <c r="C1013" s="506" t="str">
        <f t="shared" si="47"/>
        <v>16-16</v>
      </c>
      <c r="D1013" s="500">
        <v>0</v>
      </c>
      <c r="F1013" s="492">
        <f t="shared" si="45"/>
        <v>0</v>
      </c>
      <c r="G1013" s="492">
        <f t="shared" si="46"/>
        <v>0</v>
      </c>
      <c r="H1013" s="492">
        <f>IF($S$5="Y",F1013*0.05,0)</f>
        <v>0</v>
      </c>
    </row>
    <row r="1014" spans="1:8" s="494" customFormat="1" ht="15" customHeight="1">
      <c r="A1014" s="490" t="s">
        <v>569</v>
      </c>
      <c r="B1014" s="498" t="s">
        <v>1245</v>
      </c>
      <c r="C1014" s="507" t="str">
        <f t="shared" si="47"/>
        <v>13-01</v>
      </c>
      <c r="D1014" s="500">
        <v>0</v>
      </c>
      <c r="F1014" s="492">
        <f t="shared" si="45"/>
        <v>0</v>
      </c>
      <c r="G1014" s="492">
        <f t="shared" si="46"/>
        <v>0</v>
      </c>
      <c r="H1014" s="492">
        <f>IF($S$6="Y",F1014*0.05,0)</f>
        <v>0</v>
      </c>
    </row>
    <row r="1015" spans="1:8" s="494" customFormat="1" ht="15" customHeight="1">
      <c r="A1015" s="490" t="s">
        <v>569</v>
      </c>
      <c r="B1015" s="498" t="s">
        <v>1245</v>
      </c>
      <c r="C1015" s="508" t="str">
        <f t="shared" si="47"/>
        <v>07-13</v>
      </c>
      <c r="D1015" s="500">
        <v>0</v>
      </c>
      <c r="F1015" s="492">
        <f t="shared" si="45"/>
        <v>0</v>
      </c>
      <c r="G1015" s="492">
        <f t="shared" si="46"/>
        <v>0</v>
      </c>
      <c r="H1015" s="492">
        <f>IF($S$7="Y",F1015*0.05,0)</f>
        <v>0</v>
      </c>
    </row>
    <row r="1016" spans="1:8" s="494" customFormat="1" ht="15" customHeight="1">
      <c r="A1016" s="490" t="s">
        <v>569</v>
      </c>
      <c r="B1016" s="498" t="s">
        <v>1245</v>
      </c>
      <c r="C1016" s="509" t="str">
        <f t="shared" si="47"/>
        <v>11-26</v>
      </c>
      <c r="D1016" s="500">
        <v>0</v>
      </c>
      <c r="F1016" s="492">
        <f t="shared" si="45"/>
        <v>0</v>
      </c>
      <c r="G1016" s="492">
        <f t="shared" si="46"/>
        <v>0</v>
      </c>
      <c r="H1016" s="492">
        <f>IF($S$8="Y",F1016*0.05,0)</f>
        <v>0</v>
      </c>
    </row>
    <row r="1017" spans="1:8" s="494" customFormat="1" ht="15" customHeight="1">
      <c r="A1017" s="490" t="s">
        <v>569</v>
      </c>
      <c r="B1017" s="498" t="s">
        <v>1245</v>
      </c>
      <c r="C1017" s="512" t="str">
        <f t="shared" si="47"/>
        <v>18-01</v>
      </c>
      <c r="D1017" s="500">
        <v>0</v>
      </c>
      <c r="F1017" s="492">
        <f t="shared" si="45"/>
        <v>0</v>
      </c>
      <c r="G1017" s="492">
        <f t="shared" si="46"/>
        <v>0</v>
      </c>
      <c r="H1017" s="492">
        <f>IF($S$9="Y",F1017*0.05,0)</f>
        <v>0</v>
      </c>
    </row>
    <row r="1018" spans="1:8" s="494" customFormat="1" ht="15" customHeight="1">
      <c r="A1018" s="490" t="s">
        <v>569</v>
      </c>
      <c r="B1018" s="498" t="s">
        <v>1245</v>
      </c>
      <c r="C1018" s="513" t="str">
        <f t="shared" si="47"/>
        <v>Color Code</v>
      </c>
      <c r="D1018" s="500">
        <v>0</v>
      </c>
      <c r="F1018" s="492">
        <f t="shared" si="45"/>
        <v>0</v>
      </c>
      <c r="G1018" s="492">
        <f t="shared" si="46"/>
        <v>0</v>
      </c>
      <c r="H1018" s="492">
        <f>IF($S$10="Y",F1018*0.05,0)</f>
        <v>0</v>
      </c>
    </row>
    <row r="1019" spans="1:8" s="494" customFormat="1" ht="15" customHeight="1">
      <c r="A1019" s="490" t="s">
        <v>871</v>
      </c>
      <c r="B1019" s="498" t="s">
        <v>1246</v>
      </c>
      <c r="C1019" s="499" t="str">
        <f t="shared" si="47"/>
        <v>11-12</v>
      </c>
      <c r="D1019" s="500">
        <v>0</v>
      </c>
      <c r="F1019" s="492">
        <f t="shared" si="45"/>
        <v>0</v>
      </c>
      <c r="G1019" s="492">
        <f t="shared" si="46"/>
        <v>0</v>
      </c>
      <c r="H1019" s="492">
        <f>IF($S$2="Y",F1019*0.05,0)</f>
        <v>0</v>
      </c>
    </row>
    <row r="1020" spans="1:8" s="494" customFormat="1" ht="15" customHeight="1">
      <c r="A1020" s="490" t="s">
        <v>871</v>
      </c>
      <c r="B1020" s="498" t="s">
        <v>1246</v>
      </c>
      <c r="C1020" s="504" t="str">
        <f t="shared" si="47"/>
        <v>14-01</v>
      </c>
      <c r="D1020" s="500">
        <v>0</v>
      </c>
      <c r="F1020" s="492">
        <f t="shared" si="45"/>
        <v>0</v>
      </c>
      <c r="G1020" s="492">
        <f t="shared" si="46"/>
        <v>0</v>
      </c>
      <c r="H1020" s="492">
        <f>IF($S$3="Y",F1020*0.05,0)</f>
        <v>0</v>
      </c>
    </row>
    <row r="1021" spans="1:8" s="494" customFormat="1" ht="15" customHeight="1">
      <c r="A1021" s="490" t="s">
        <v>871</v>
      </c>
      <c r="B1021" s="498" t="s">
        <v>1246</v>
      </c>
      <c r="C1021" s="505" t="str">
        <f t="shared" si="47"/>
        <v>15-12</v>
      </c>
      <c r="D1021" s="500">
        <v>0</v>
      </c>
      <c r="F1021" s="492">
        <f t="shared" si="45"/>
        <v>0</v>
      </c>
      <c r="G1021" s="492">
        <f t="shared" si="46"/>
        <v>0</v>
      </c>
      <c r="H1021" s="492">
        <f>IF($S$4="Y",F1021*0.05,0)</f>
        <v>0</v>
      </c>
    </row>
    <row r="1022" spans="1:8" s="494" customFormat="1" ht="15" customHeight="1">
      <c r="A1022" s="490" t="s">
        <v>871</v>
      </c>
      <c r="B1022" s="498" t="s">
        <v>1246</v>
      </c>
      <c r="C1022" s="506" t="str">
        <f t="shared" si="47"/>
        <v>16-16</v>
      </c>
      <c r="D1022" s="500">
        <v>0</v>
      </c>
      <c r="F1022" s="492">
        <f t="shared" si="45"/>
        <v>0</v>
      </c>
      <c r="G1022" s="492">
        <f t="shared" si="46"/>
        <v>0</v>
      </c>
      <c r="H1022" s="492">
        <f>IF($S$5="Y",F1022*0.05,0)</f>
        <v>0</v>
      </c>
    </row>
    <row r="1023" spans="1:8" s="494" customFormat="1" ht="15" customHeight="1">
      <c r="A1023" s="490" t="s">
        <v>871</v>
      </c>
      <c r="B1023" s="498" t="s">
        <v>1246</v>
      </c>
      <c r="C1023" s="507" t="str">
        <f t="shared" si="47"/>
        <v>13-01</v>
      </c>
      <c r="D1023" s="500">
        <v>0</v>
      </c>
      <c r="F1023" s="492">
        <f t="shared" si="45"/>
        <v>0</v>
      </c>
      <c r="G1023" s="492">
        <f t="shared" si="46"/>
        <v>0</v>
      </c>
      <c r="H1023" s="492">
        <f>IF($S$6="Y",F1023*0.05,0)</f>
        <v>0</v>
      </c>
    </row>
    <row r="1024" spans="1:8" s="494" customFormat="1" ht="15" customHeight="1">
      <c r="A1024" s="490" t="s">
        <v>871</v>
      </c>
      <c r="B1024" s="498" t="s">
        <v>1246</v>
      </c>
      <c r="C1024" s="508" t="str">
        <f t="shared" si="47"/>
        <v>07-13</v>
      </c>
      <c r="D1024" s="500">
        <v>0</v>
      </c>
      <c r="F1024" s="492">
        <f t="shared" si="45"/>
        <v>0</v>
      </c>
      <c r="G1024" s="492">
        <f t="shared" si="46"/>
        <v>0</v>
      </c>
      <c r="H1024" s="492">
        <f>IF($S$7="Y",F1024*0.05,0)</f>
        <v>0</v>
      </c>
    </row>
    <row r="1025" spans="1:8" s="494" customFormat="1" ht="15" customHeight="1">
      <c r="A1025" s="490" t="s">
        <v>871</v>
      </c>
      <c r="B1025" s="498" t="s">
        <v>1246</v>
      </c>
      <c r="C1025" s="509" t="str">
        <f t="shared" si="47"/>
        <v>11-26</v>
      </c>
      <c r="D1025" s="500">
        <v>0</v>
      </c>
      <c r="F1025" s="492">
        <f t="shared" si="45"/>
        <v>0</v>
      </c>
      <c r="G1025" s="492">
        <f t="shared" si="46"/>
        <v>0</v>
      </c>
      <c r="H1025" s="492">
        <f>IF($S$8="Y",F1025*0.05,0)</f>
        <v>0</v>
      </c>
    </row>
    <row r="1026" spans="1:8" s="494" customFormat="1" ht="15" customHeight="1">
      <c r="A1026" s="490" t="s">
        <v>871</v>
      </c>
      <c r="B1026" s="498" t="s">
        <v>1246</v>
      </c>
      <c r="C1026" s="512" t="str">
        <f t="shared" si="47"/>
        <v>18-01</v>
      </c>
      <c r="D1026" s="500">
        <v>0</v>
      </c>
      <c r="F1026" s="492">
        <f t="shared" ref="F1026:F1089" si="48">D1026*E1026</f>
        <v>0</v>
      </c>
      <c r="G1026" s="492">
        <f t="shared" ref="G1026:G1089" si="49">IF($S$11="Y",F1026*0.05,0)</f>
        <v>0</v>
      </c>
      <c r="H1026" s="492">
        <f>IF($S$9="Y",F1026*0.05,0)</f>
        <v>0</v>
      </c>
    </row>
    <row r="1027" spans="1:8" s="494" customFormat="1" ht="15" customHeight="1">
      <c r="A1027" s="490" t="s">
        <v>871</v>
      </c>
      <c r="B1027" s="498" t="s">
        <v>1246</v>
      </c>
      <c r="C1027" s="513" t="str">
        <f t="shared" si="47"/>
        <v>Color Code</v>
      </c>
      <c r="D1027" s="500">
        <v>0</v>
      </c>
      <c r="F1027" s="492">
        <f t="shared" si="48"/>
        <v>0</v>
      </c>
      <c r="G1027" s="492">
        <f t="shared" si="49"/>
        <v>0</v>
      </c>
      <c r="H1027" s="492">
        <f>IF($S$10="Y",F1027*0.05,0)</f>
        <v>0</v>
      </c>
    </row>
    <row r="1028" spans="1:8" s="494" customFormat="1" ht="15" customHeight="1">
      <c r="A1028" s="490" t="s">
        <v>571</v>
      </c>
      <c r="B1028" s="498" t="s">
        <v>1247</v>
      </c>
      <c r="C1028" s="499" t="str">
        <f t="shared" si="47"/>
        <v>11-12</v>
      </c>
      <c r="D1028" s="500">
        <v>0</v>
      </c>
      <c r="F1028" s="492">
        <f t="shared" si="48"/>
        <v>0</v>
      </c>
      <c r="G1028" s="492">
        <f t="shared" si="49"/>
        <v>0</v>
      </c>
      <c r="H1028" s="492">
        <f>IF($S$2="Y",F1028*0.05,0)</f>
        <v>0</v>
      </c>
    </row>
    <row r="1029" spans="1:8" s="494" customFormat="1" ht="15" customHeight="1">
      <c r="A1029" s="490" t="s">
        <v>571</v>
      </c>
      <c r="B1029" s="498" t="s">
        <v>1247</v>
      </c>
      <c r="C1029" s="504" t="str">
        <f t="shared" si="47"/>
        <v>14-01</v>
      </c>
      <c r="D1029" s="500">
        <v>0</v>
      </c>
      <c r="F1029" s="492">
        <f t="shared" si="48"/>
        <v>0</v>
      </c>
      <c r="G1029" s="492">
        <f t="shared" si="49"/>
        <v>0</v>
      </c>
      <c r="H1029" s="492">
        <f>IF($S$3="Y",F1029*0.05,0)</f>
        <v>0</v>
      </c>
    </row>
    <row r="1030" spans="1:8" s="494" customFormat="1" ht="15" customHeight="1">
      <c r="A1030" s="490" t="s">
        <v>571</v>
      </c>
      <c r="B1030" s="498" t="s">
        <v>1247</v>
      </c>
      <c r="C1030" s="505" t="str">
        <f t="shared" si="47"/>
        <v>15-12</v>
      </c>
      <c r="D1030" s="500">
        <v>0</v>
      </c>
      <c r="F1030" s="492">
        <f t="shared" si="48"/>
        <v>0</v>
      </c>
      <c r="G1030" s="492">
        <f t="shared" si="49"/>
        <v>0</v>
      </c>
      <c r="H1030" s="492">
        <f>IF($S$4="Y",F1030*0.05,0)</f>
        <v>0</v>
      </c>
    </row>
    <row r="1031" spans="1:8" s="494" customFormat="1" ht="15" customHeight="1">
      <c r="A1031" s="490" t="s">
        <v>571</v>
      </c>
      <c r="B1031" s="498" t="s">
        <v>1247</v>
      </c>
      <c r="C1031" s="506" t="str">
        <f t="shared" si="47"/>
        <v>16-16</v>
      </c>
      <c r="D1031" s="500">
        <v>0</v>
      </c>
      <c r="F1031" s="492">
        <f t="shared" si="48"/>
        <v>0</v>
      </c>
      <c r="G1031" s="492">
        <f t="shared" si="49"/>
        <v>0</v>
      </c>
      <c r="H1031" s="492">
        <f>IF($S$5="Y",F1031*0.05,0)</f>
        <v>0</v>
      </c>
    </row>
    <row r="1032" spans="1:8" s="494" customFormat="1" ht="15" customHeight="1">
      <c r="A1032" s="490" t="s">
        <v>571</v>
      </c>
      <c r="B1032" s="498" t="s">
        <v>1247</v>
      </c>
      <c r="C1032" s="507" t="str">
        <f t="shared" si="47"/>
        <v>13-01</v>
      </c>
      <c r="D1032" s="500">
        <v>0</v>
      </c>
      <c r="F1032" s="492">
        <f t="shared" si="48"/>
        <v>0</v>
      </c>
      <c r="G1032" s="492">
        <f t="shared" si="49"/>
        <v>0</v>
      </c>
      <c r="H1032" s="492">
        <f>IF($S$6="Y",F1032*0.05,0)</f>
        <v>0</v>
      </c>
    </row>
    <row r="1033" spans="1:8" s="494" customFormat="1" ht="15" customHeight="1">
      <c r="A1033" s="490" t="s">
        <v>571</v>
      </c>
      <c r="B1033" s="498" t="s">
        <v>1247</v>
      </c>
      <c r="C1033" s="508" t="str">
        <f t="shared" si="47"/>
        <v>07-13</v>
      </c>
      <c r="D1033" s="500">
        <v>0</v>
      </c>
      <c r="F1033" s="492">
        <f t="shared" si="48"/>
        <v>0</v>
      </c>
      <c r="G1033" s="492">
        <f t="shared" si="49"/>
        <v>0</v>
      </c>
      <c r="H1033" s="492">
        <f>IF($S$7="Y",F1033*0.05,0)</f>
        <v>0</v>
      </c>
    </row>
    <row r="1034" spans="1:8" s="494" customFormat="1" ht="15" customHeight="1">
      <c r="A1034" s="490" t="s">
        <v>571</v>
      </c>
      <c r="B1034" s="498" t="s">
        <v>1247</v>
      </c>
      <c r="C1034" s="509" t="str">
        <f t="shared" si="47"/>
        <v>11-26</v>
      </c>
      <c r="D1034" s="500">
        <v>0</v>
      </c>
      <c r="F1034" s="492">
        <f t="shared" si="48"/>
        <v>0</v>
      </c>
      <c r="G1034" s="492">
        <f t="shared" si="49"/>
        <v>0</v>
      </c>
      <c r="H1034" s="492">
        <f>IF($S$8="Y",F1034*0.05,0)</f>
        <v>0</v>
      </c>
    </row>
    <row r="1035" spans="1:8" s="494" customFormat="1" ht="15" customHeight="1">
      <c r="A1035" s="490" t="s">
        <v>571</v>
      </c>
      <c r="B1035" s="498" t="s">
        <v>1247</v>
      </c>
      <c r="C1035" s="512" t="str">
        <f t="shared" ref="C1035:C1098" si="50">C1026</f>
        <v>18-01</v>
      </c>
      <c r="D1035" s="500">
        <v>0</v>
      </c>
      <c r="F1035" s="492">
        <f t="shared" si="48"/>
        <v>0</v>
      </c>
      <c r="G1035" s="492">
        <f t="shared" si="49"/>
        <v>0</v>
      </c>
      <c r="H1035" s="492">
        <f>IF($S$9="Y",F1035*0.05,0)</f>
        <v>0</v>
      </c>
    </row>
    <row r="1036" spans="1:8" s="494" customFormat="1" ht="15" customHeight="1">
      <c r="A1036" s="490" t="s">
        <v>571</v>
      </c>
      <c r="B1036" s="498" t="s">
        <v>1247</v>
      </c>
      <c r="C1036" s="513" t="str">
        <f t="shared" si="50"/>
        <v>Color Code</v>
      </c>
      <c r="D1036" s="500">
        <v>0</v>
      </c>
      <c r="F1036" s="492">
        <f t="shared" si="48"/>
        <v>0</v>
      </c>
      <c r="G1036" s="492">
        <f t="shared" si="49"/>
        <v>0</v>
      </c>
      <c r="H1036" s="492">
        <f>IF($S$10="Y",F1036*0.05,0)</f>
        <v>0</v>
      </c>
    </row>
    <row r="1037" spans="1:8" s="494" customFormat="1" ht="15" customHeight="1">
      <c r="A1037" s="490" t="s">
        <v>873</v>
      </c>
      <c r="B1037" s="498" t="s">
        <v>1248</v>
      </c>
      <c r="C1037" s="499" t="str">
        <f t="shared" si="50"/>
        <v>11-12</v>
      </c>
      <c r="D1037" s="500">
        <v>0</v>
      </c>
      <c r="F1037" s="492">
        <f t="shared" si="48"/>
        <v>0</v>
      </c>
      <c r="G1037" s="492">
        <f t="shared" si="49"/>
        <v>0</v>
      </c>
      <c r="H1037" s="492">
        <f>IF($S$2="Y",F1037*0.05,0)</f>
        <v>0</v>
      </c>
    </row>
    <row r="1038" spans="1:8" s="494" customFormat="1" ht="15" customHeight="1">
      <c r="A1038" s="490" t="s">
        <v>873</v>
      </c>
      <c r="B1038" s="498" t="s">
        <v>1248</v>
      </c>
      <c r="C1038" s="504" t="str">
        <f t="shared" si="50"/>
        <v>14-01</v>
      </c>
      <c r="D1038" s="500">
        <v>0</v>
      </c>
      <c r="F1038" s="492">
        <f t="shared" si="48"/>
        <v>0</v>
      </c>
      <c r="G1038" s="492">
        <f t="shared" si="49"/>
        <v>0</v>
      </c>
      <c r="H1038" s="492">
        <f>IF($S$3="Y",F1038*0.05,0)</f>
        <v>0</v>
      </c>
    </row>
    <row r="1039" spans="1:8" s="494" customFormat="1" ht="15" customHeight="1">
      <c r="A1039" s="490" t="s">
        <v>873</v>
      </c>
      <c r="B1039" s="498" t="s">
        <v>1248</v>
      </c>
      <c r="C1039" s="505" t="str">
        <f t="shared" si="50"/>
        <v>15-12</v>
      </c>
      <c r="D1039" s="500">
        <v>0</v>
      </c>
      <c r="F1039" s="492">
        <f t="shared" si="48"/>
        <v>0</v>
      </c>
      <c r="G1039" s="492">
        <f t="shared" si="49"/>
        <v>0</v>
      </c>
      <c r="H1039" s="492">
        <f>IF($S$4="Y",F1039*0.05,0)</f>
        <v>0</v>
      </c>
    </row>
    <row r="1040" spans="1:8" s="494" customFormat="1" ht="15" customHeight="1">
      <c r="A1040" s="490" t="s">
        <v>873</v>
      </c>
      <c r="B1040" s="498" t="s">
        <v>1248</v>
      </c>
      <c r="C1040" s="506" t="str">
        <f t="shared" si="50"/>
        <v>16-16</v>
      </c>
      <c r="D1040" s="500">
        <v>0</v>
      </c>
      <c r="F1040" s="492">
        <f t="shared" si="48"/>
        <v>0</v>
      </c>
      <c r="G1040" s="492">
        <f t="shared" si="49"/>
        <v>0</v>
      </c>
      <c r="H1040" s="492">
        <f>IF($S$5="Y",F1040*0.05,0)</f>
        <v>0</v>
      </c>
    </row>
    <row r="1041" spans="1:8" s="494" customFormat="1" ht="15" customHeight="1">
      <c r="A1041" s="490" t="s">
        <v>873</v>
      </c>
      <c r="B1041" s="498" t="s">
        <v>1248</v>
      </c>
      <c r="C1041" s="507" t="str">
        <f t="shared" si="50"/>
        <v>13-01</v>
      </c>
      <c r="D1041" s="500">
        <v>0</v>
      </c>
      <c r="F1041" s="492">
        <f t="shared" si="48"/>
        <v>0</v>
      </c>
      <c r="G1041" s="492">
        <f t="shared" si="49"/>
        <v>0</v>
      </c>
      <c r="H1041" s="492">
        <f>IF($S$6="Y",F1041*0.05,0)</f>
        <v>0</v>
      </c>
    </row>
    <row r="1042" spans="1:8" s="494" customFormat="1" ht="15" customHeight="1">
      <c r="A1042" s="490" t="s">
        <v>873</v>
      </c>
      <c r="B1042" s="498" t="s">
        <v>1248</v>
      </c>
      <c r="C1042" s="508" t="str">
        <f t="shared" si="50"/>
        <v>07-13</v>
      </c>
      <c r="D1042" s="500">
        <v>0</v>
      </c>
      <c r="F1042" s="492">
        <f t="shared" si="48"/>
        <v>0</v>
      </c>
      <c r="G1042" s="492">
        <f t="shared" si="49"/>
        <v>0</v>
      </c>
      <c r="H1042" s="492">
        <f>IF($S$7="Y",F1042*0.05,0)</f>
        <v>0</v>
      </c>
    </row>
    <row r="1043" spans="1:8" s="494" customFormat="1" ht="15" customHeight="1">
      <c r="A1043" s="490" t="s">
        <v>873</v>
      </c>
      <c r="B1043" s="498" t="s">
        <v>1248</v>
      </c>
      <c r="C1043" s="509" t="str">
        <f t="shared" si="50"/>
        <v>11-26</v>
      </c>
      <c r="D1043" s="500">
        <v>0</v>
      </c>
      <c r="F1043" s="492">
        <f t="shared" si="48"/>
        <v>0</v>
      </c>
      <c r="G1043" s="492">
        <f t="shared" si="49"/>
        <v>0</v>
      </c>
      <c r="H1043" s="492">
        <f>IF($S$8="Y",F1043*0.05,0)</f>
        <v>0</v>
      </c>
    </row>
    <row r="1044" spans="1:8" s="494" customFormat="1" ht="15" customHeight="1">
      <c r="A1044" s="490" t="s">
        <v>873</v>
      </c>
      <c r="B1044" s="498" t="s">
        <v>1248</v>
      </c>
      <c r="C1044" s="512" t="str">
        <f t="shared" si="50"/>
        <v>18-01</v>
      </c>
      <c r="D1044" s="500">
        <v>0</v>
      </c>
      <c r="F1044" s="492">
        <f t="shared" si="48"/>
        <v>0</v>
      </c>
      <c r="G1044" s="492">
        <f t="shared" si="49"/>
        <v>0</v>
      </c>
      <c r="H1044" s="492">
        <f>IF($S$9="Y",F1044*0.05,0)</f>
        <v>0</v>
      </c>
    </row>
    <row r="1045" spans="1:8" s="494" customFormat="1" ht="15" customHeight="1">
      <c r="A1045" s="490" t="s">
        <v>873</v>
      </c>
      <c r="B1045" s="498" t="s">
        <v>1248</v>
      </c>
      <c r="C1045" s="513" t="str">
        <f t="shared" si="50"/>
        <v>Color Code</v>
      </c>
      <c r="D1045" s="500">
        <v>0</v>
      </c>
      <c r="F1045" s="492">
        <f t="shared" si="48"/>
        <v>0</v>
      </c>
      <c r="G1045" s="492">
        <f t="shared" si="49"/>
        <v>0</v>
      </c>
      <c r="H1045" s="492">
        <f>IF($S$10="Y",F1045*0.05,0)</f>
        <v>0</v>
      </c>
    </row>
    <row r="1046" spans="1:8" s="494" customFormat="1" ht="15" customHeight="1">
      <c r="A1046" s="490" t="s">
        <v>841</v>
      </c>
      <c r="B1046" s="498" t="s">
        <v>1249</v>
      </c>
      <c r="C1046" s="499" t="str">
        <f t="shared" si="50"/>
        <v>11-12</v>
      </c>
      <c r="D1046" s="500">
        <v>0</v>
      </c>
      <c r="F1046" s="492">
        <f t="shared" si="48"/>
        <v>0</v>
      </c>
      <c r="G1046" s="492">
        <f t="shared" si="49"/>
        <v>0</v>
      </c>
      <c r="H1046" s="492">
        <f>IF($S$2="Y",F1046*0.05,0)</f>
        <v>0</v>
      </c>
    </row>
    <row r="1047" spans="1:8" s="494" customFormat="1" ht="15" customHeight="1">
      <c r="A1047" s="490" t="s">
        <v>841</v>
      </c>
      <c r="B1047" s="498" t="s">
        <v>1249</v>
      </c>
      <c r="C1047" s="504" t="str">
        <f t="shared" si="50"/>
        <v>14-01</v>
      </c>
      <c r="D1047" s="500">
        <v>0</v>
      </c>
      <c r="F1047" s="492">
        <f t="shared" si="48"/>
        <v>0</v>
      </c>
      <c r="G1047" s="492">
        <f t="shared" si="49"/>
        <v>0</v>
      </c>
      <c r="H1047" s="492">
        <f>IF($S$3="Y",F1047*0.05,0)</f>
        <v>0</v>
      </c>
    </row>
    <row r="1048" spans="1:8" s="494" customFormat="1" ht="15" customHeight="1">
      <c r="A1048" s="490" t="s">
        <v>841</v>
      </c>
      <c r="B1048" s="498" t="s">
        <v>1249</v>
      </c>
      <c r="C1048" s="505" t="str">
        <f t="shared" si="50"/>
        <v>15-12</v>
      </c>
      <c r="D1048" s="500">
        <v>0</v>
      </c>
      <c r="F1048" s="492">
        <f t="shared" si="48"/>
        <v>0</v>
      </c>
      <c r="G1048" s="492">
        <f t="shared" si="49"/>
        <v>0</v>
      </c>
      <c r="H1048" s="492">
        <f>IF($S$4="Y",F1048*0.05,0)</f>
        <v>0</v>
      </c>
    </row>
    <row r="1049" spans="1:8" s="494" customFormat="1" ht="15" customHeight="1">
      <c r="A1049" s="490" t="s">
        <v>841</v>
      </c>
      <c r="B1049" s="498" t="s">
        <v>1249</v>
      </c>
      <c r="C1049" s="506" t="str">
        <f t="shared" si="50"/>
        <v>16-16</v>
      </c>
      <c r="D1049" s="500">
        <v>0</v>
      </c>
      <c r="F1049" s="492">
        <f t="shared" si="48"/>
        <v>0</v>
      </c>
      <c r="G1049" s="492">
        <f t="shared" si="49"/>
        <v>0</v>
      </c>
      <c r="H1049" s="492">
        <f>IF($S$5="Y",F1049*0.05,0)</f>
        <v>0</v>
      </c>
    </row>
    <row r="1050" spans="1:8" s="494" customFormat="1" ht="15" customHeight="1">
      <c r="A1050" s="490" t="s">
        <v>841</v>
      </c>
      <c r="B1050" s="498" t="s">
        <v>1249</v>
      </c>
      <c r="C1050" s="507" t="str">
        <f t="shared" si="50"/>
        <v>13-01</v>
      </c>
      <c r="D1050" s="500">
        <v>0</v>
      </c>
      <c r="F1050" s="492">
        <f t="shared" si="48"/>
        <v>0</v>
      </c>
      <c r="G1050" s="492">
        <f t="shared" si="49"/>
        <v>0</v>
      </c>
      <c r="H1050" s="492">
        <f>IF($S$6="Y",F1050*0.05,0)</f>
        <v>0</v>
      </c>
    </row>
    <row r="1051" spans="1:8" s="494" customFormat="1" ht="15" customHeight="1">
      <c r="A1051" s="490" t="s">
        <v>841</v>
      </c>
      <c r="B1051" s="498" t="s">
        <v>1249</v>
      </c>
      <c r="C1051" s="508" t="str">
        <f t="shared" si="50"/>
        <v>07-13</v>
      </c>
      <c r="D1051" s="500">
        <v>0</v>
      </c>
      <c r="F1051" s="492">
        <f t="shared" si="48"/>
        <v>0</v>
      </c>
      <c r="G1051" s="492">
        <f t="shared" si="49"/>
        <v>0</v>
      </c>
      <c r="H1051" s="492">
        <f>IF($S$7="Y",F1051*0.05,0)</f>
        <v>0</v>
      </c>
    </row>
    <row r="1052" spans="1:8" s="494" customFormat="1" ht="15" customHeight="1">
      <c r="A1052" s="490" t="s">
        <v>841</v>
      </c>
      <c r="B1052" s="498" t="s">
        <v>1249</v>
      </c>
      <c r="C1052" s="509" t="str">
        <f t="shared" si="50"/>
        <v>11-26</v>
      </c>
      <c r="D1052" s="500">
        <v>0</v>
      </c>
      <c r="F1052" s="492">
        <f t="shared" si="48"/>
        <v>0</v>
      </c>
      <c r="G1052" s="492">
        <f t="shared" si="49"/>
        <v>0</v>
      </c>
      <c r="H1052" s="492">
        <f>IF($S$8="Y",F1052*0.05,0)</f>
        <v>0</v>
      </c>
    </row>
    <row r="1053" spans="1:8" s="494" customFormat="1" ht="15" customHeight="1">
      <c r="A1053" s="490" t="s">
        <v>841</v>
      </c>
      <c r="B1053" s="498" t="s">
        <v>1249</v>
      </c>
      <c r="C1053" s="512" t="str">
        <f t="shared" si="50"/>
        <v>18-01</v>
      </c>
      <c r="D1053" s="500">
        <v>0</v>
      </c>
      <c r="F1053" s="492">
        <f t="shared" si="48"/>
        <v>0</v>
      </c>
      <c r="G1053" s="492">
        <f t="shared" si="49"/>
        <v>0</v>
      </c>
      <c r="H1053" s="492">
        <f>IF($S$9="Y",F1053*0.05,0)</f>
        <v>0</v>
      </c>
    </row>
    <row r="1054" spans="1:8" s="494" customFormat="1" ht="15" customHeight="1">
      <c r="A1054" s="490" t="s">
        <v>841</v>
      </c>
      <c r="B1054" s="498" t="s">
        <v>1249</v>
      </c>
      <c r="C1054" s="513" t="str">
        <f t="shared" si="50"/>
        <v>Color Code</v>
      </c>
      <c r="D1054" s="500">
        <v>0</v>
      </c>
      <c r="F1054" s="492">
        <f t="shared" si="48"/>
        <v>0</v>
      </c>
      <c r="G1054" s="492">
        <f t="shared" si="49"/>
        <v>0</v>
      </c>
      <c r="H1054" s="492">
        <f>IF($S$10="Y",F1054*0.05,0)</f>
        <v>0</v>
      </c>
    </row>
    <row r="1055" spans="1:8" s="494" customFormat="1" ht="15" customHeight="1">
      <c r="A1055" s="490" t="s">
        <v>545</v>
      </c>
      <c r="B1055" s="498" t="s">
        <v>1250</v>
      </c>
      <c r="C1055" s="499" t="str">
        <f t="shared" si="50"/>
        <v>11-12</v>
      </c>
      <c r="D1055" s="500">
        <v>0</v>
      </c>
      <c r="F1055" s="492">
        <f t="shared" si="48"/>
        <v>0</v>
      </c>
      <c r="G1055" s="492">
        <f t="shared" si="49"/>
        <v>0</v>
      </c>
      <c r="H1055" s="492">
        <f>IF($S$2="Y",F1055*0.05,0)</f>
        <v>0</v>
      </c>
    </row>
    <row r="1056" spans="1:8" s="494" customFormat="1" ht="15" customHeight="1">
      <c r="A1056" s="490" t="s">
        <v>545</v>
      </c>
      <c r="B1056" s="498" t="s">
        <v>1250</v>
      </c>
      <c r="C1056" s="504" t="str">
        <f t="shared" si="50"/>
        <v>14-01</v>
      </c>
      <c r="D1056" s="500">
        <v>0</v>
      </c>
      <c r="F1056" s="492">
        <f t="shared" si="48"/>
        <v>0</v>
      </c>
      <c r="G1056" s="492">
        <f t="shared" si="49"/>
        <v>0</v>
      </c>
      <c r="H1056" s="492">
        <f>IF($S$3="Y",F1056*0.05,0)</f>
        <v>0</v>
      </c>
    </row>
    <row r="1057" spans="1:8" s="494" customFormat="1" ht="15" customHeight="1">
      <c r="A1057" s="490" t="s">
        <v>545</v>
      </c>
      <c r="B1057" s="498" t="s">
        <v>1250</v>
      </c>
      <c r="C1057" s="505" t="str">
        <f t="shared" si="50"/>
        <v>15-12</v>
      </c>
      <c r="D1057" s="500">
        <v>0</v>
      </c>
      <c r="F1057" s="492">
        <f t="shared" si="48"/>
        <v>0</v>
      </c>
      <c r="G1057" s="492">
        <f t="shared" si="49"/>
        <v>0</v>
      </c>
      <c r="H1057" s="492">
        <f>IF($S$4="Y",F1057*0.05,0)</f>
        <v>0</v>
      </c>
    </row>
    <row r="1058" spans="1:8" s="494" customFormat="1" ht="15" customHeight="1">
      <c r="A1058" s="490" t="s">
        <v>545</v>
      </c>
      <c r="B1058" s="498" t="s">
        <v>1250</v>
      </c>
      <c r="C1058" s="506" t="str">
        <f t="shared" si="50"/>
        <v>16-16</v>
      </c>
      <c r="D1058" s="500">
        <v>0</v>
      </c>
      <c r="F1058" s="492">
        <f t="shared" si="48"/>
        <v>0</v>
      </c>
      <c r="G1058" s="492">
        <f t="shared" si="49"/>
        <v>0</v>
      </c>
      <c r="H1058" s="492">
        <f>IF($S$5="Y",F1058*0.05,0)</f>
        <v>0</v>
      </c>
    </row>
    <row r="1059" spans="1:8" s="494" customFormat="1" ht="15" customHeight="1">
      <c r="A1059" s="490" t="s">
        <v>545</v>
      </c>
      <c r="B1059" s="498" t="s">
        <v>1250</v>
      </c>
      <c r="C1059" s="507" t="str">
        <f t="shared" si="50"/>
        <v>13-01</v>
      </c>
      <c r="D1059" s="500">
        <v>0</v>
      </c>
      <c r="F1059" s="492">
        <f t="shared" si="48"/>
        <v>0</v>
      </c>
      <c r="G1059" s="492">
        <f t="shared" si="49"/>
        <v>0</v>
      </c>
      <c r="H1059" s="492">
        <f>IF($S$6="Y",F1059*0.05,0)</f>
        <v>0</v>
      </c>
    </row>
    <row r="1060" spans="1:8" s="494" customFormat="1" ht="15" customHeight="1">
      <c r="A1060" s="490" t="s">
        <v>545</v>
      </c>
      <c r="B1060" s="498" t="s">
        <v>1250</v>
      </c>
      <c r="C1060" s="508" t="str">
        <f t="shared" si="50"/>
        <v>07-13</v>
      </c>
      <c r="D1060" s="500">
        <v>0</v>
      </c>
      <c r="F1060" s="492">
        <f t="shared" si="48"/>
        <v>0</v>
      </c>
      <c r="G1060" s="492">
        <f t="shared" si="49"/>
        <v>0</v>
      </c>
      <c r="H1060" s="492">
        <f>IF($S$7="Y",F1060*0.05,0)</f>
        <v>0</v>
      </c>
    </row>
    <row r="1061" spans="1:8" s="494" customFormat="1" ht="15" customHeight="1">
      <c r="A1061" s="490" t="s">
        <v>545</v>
      </c>
      <c r="B1061" s="498" t="s">
        <v>1250</v>
      </c>
      <c r="C1061" s="509" t="str">
        <f t="shared" si="50"/>
        <v>11-26</v>
      </c>
      <c r="D1061" s="500">
        <v>0</v>
      </c>
      <c r="F1061" s="492">
        <f t="shared" si="48"/>
        <v>0</v>
      </c>
      <c r="G1061" s="492">
        <f t="shared" si="49"/>
        <v>0</v>
      </c>
      <c r="H1061" s="492">
        <f>IF($S$8="Y",F1061*0.05,0)</f>
        <v>0</v>
      </c>
    </row>
    <row r="1062" spans="1:8" s="494" customFormat="1" ht="15" customHeight="1">
      <c r="A1062" s="490" t="s">
        <v>545</v>
      </c>
      <c r="B1062" s="498" t="s">
        <v>1250</v>
      </c>
      <c r="C1062" s="512" t="str">
        <f t="shared" si="50"/>
        <v>18-01</v>
      </c>
      <c r="D1062" s="500">
        <v>0</v>
      </c>
      <c r="F1062" s="492">
        <f t="shared" si="48"/>
        <v>0</v>
      </c>
      <c r="G1062" s="492">
        <f t="shared" si="49"/>
        <v>0</v>
      </c>
      <c r="H1062" s="492">
        <f>IF($S$9="Y",F1062*0.05,0)</f>
        <v>0</v>
      </c>
    </row>
    <row r="1063" spans="1:8" s="494" customFormat="1" ht="15" customHeight="1">
      <c r="A1063" s="490" t="s">
        <v>545</v>
      </c>
      <c r="B1063" s="498" t="s">
        <v>1250</v>
      </c>
      <c r="C1063" s="513" t="str">
        <f t="shared" si="50"/>
        <v>Color Code</v>
      </c>
      <c r="D1063" s="500">
        <v>0</v>
      </c>
      <c r="F1063" s="492">
        <f t="shared" si="48"/>
        <v>0</v>
      </c>
      <c r="G1063" s="492">
        <f t="shared" si="49"/>
        <v>0</v>
      </c>
      <c r="H1063" s="492">
        <f>IF($S$10="Y",F1063*0.05,0)</f>
        <v>0</v>
      </c>
    </row>
    <row r="1064" spans="1:8" s="494" customFormat="1" ht="15" customHeight="1">
      <c r="A1064" s="490" t="s">
        <v>813</v>
      </c>
      <c r="B1064" s="498" t="s">
        <v>1251</v>
      </c>
      <c r="C1064" s="499" t="str">
        <f t="shared" si="50"/>
        <v>11-12</v>
      </c>
      <c r="D1064" s="500">
        <v>0</v>
      </c>
      <c r="F1064" s="492">
        <f t="shared" si="48"/>
        <v>0</v>
      </c>
      <c r="G1064" s="492">
        <f t="shared" si="49"/>
        <v>0</v>
      </c>
      <c r="H1064" s="492">
        <f>IF($S$2="Y",F1064*0.05,0)</f>
        <v>0</v>
      </c>
    </row>
    <row r="1065" spans="1:8" s="494" customFormat="1" ht="15" customHeight="1">
      <c r="A1065" s="490" t="s">
        <v>813</v>
      </c>
      <c r="B1065" s="498" t="s">
        <v>1251</v>
      </c>
      <c r="C1065" s="504" t="str">
        <f t="shared" si="50"/>
        <v>14-01</v>
      </c>
      <c r="D1065" s="500">
        <v>0</v>
      </c>
      <c r="F1065" s="492">
        <f t="shared" si="48"/>
        <v>0</v>
      </c>
      <c r="G1065" s="492">
        <f t="shared" si="49"/>
        <v>0</v>
      </c>
      <c r="H1065" s="492">
        <f>IF($S$3="Y",F1065*0.05,0)</f>
        <v>0</v>
      </c>
    </row>
    <row r="1066" spans="1:8" s="494" customFormat="1" ht="15" customHeight="1">
      <c r="A1066" s="490" t="s">
        <v>813</v>
      </c>
      <c r="B1066" s="498" t="s">
        <v>1251</v>
      </c>
      <c r="C1066" s="505" t="str">
        <f t="shared" si="50"/>
        <v>15-12</v>
      </c>
      <c r="D1066" s="500">
        <v>0</v>
      </c>
      <c r="F1066" s="492">
        <f t="shared" si="48"/>
        <v>0</v>
      </c>
      <c r="G1066" s="492">
        <f t="shared" si="49"/>
        <v>0</v>
      </c>
      <c r="H1066" s="492">
        <f>IF($S$4="Y",F1066*0.05,0)</f>
        <v>0</v>
      </c>
    </row>
    <row r="1067" spans="1:8" s="494" customFormat="1" ht="15" customHeight="1">
      <c r="A1067" s="490" t="s">
        <v>813</v>
      </c>
      <c r="B1067" s="498" t="s">
        <v>1251</v>
      </c>
      <c r="C1067" s="506" t="str">
        <f t="shared" si="50"/>
        <v>16-16</v>
      </c>
      <c r="D1067" s="500">
        <v>0</v>
      </c>
      <c r="F1067" s="492">
        <f t="shared" si="48"/>
        <v>0</v>
      </c>
      <c r="G1067" s="492">
        <f t="shared" si="49"/>
        <v>0</v>
      </c>
      <c r="H1067" s="492">
        <f>IF($S$5="Y",F1067*0.05,0)</f>
        <v>0</v>
      </c>
    </row>
    <row r="1068" spans="1:8" s="494" customFormat="1" ht="15" customHeight="1">
      <c r="A1068" s="490" t="s">
        <v>813</v>
      </c>
      <c r="B1068" s="498" t="s">
        <v>1251</v>
      </c>
      <c r="C1068" s="507" t="str">
        <f t="shared" si="50"/>
        <v>13-01</v>
      </c>
      <c r="D1068" s="500">
        <v>0</v>
      </c>
      <c r="F1068" s="492">
        <f t="shared" si="48"/>
        <v>0</v>
      </c>
      <c r="G1068" s="492">
        <f t="shared" si="49"/>
        <v>0</v>
      </c>
      <c r="H1068" s="492">
        <f>IF($S$6="Y",F1068*0.05,0)</f>
        <v>0</v>
      </c>
    </row>
    <row r="1069" spans="1:8" s="494" customFormat="1" ht="15" customHeight="1">
      <c r="A1069" s="490" t="s">
        <v>813</v>
      </c>
      <c r="B1069" s="498" t="s">
        <v>1251</v>
      </c>
      <c r="C1069" s="508" t="str">
        <f t="shared" si="50"/>
        <v>07-13</v>
      </c>
      <c r="D1069" s="500">
        <v>0</v>
      </c>
      <c r="F1069" s="492">
        <f t="shared" si="48"/>
        <v>0</v>
      </c>
      <c r="G1069" s="492">
        <f t="shared" si="49"/>
        <v>0</v>
      </c>
      <c r="H1069" s="492">
        <f>IF($S$7="Y",F1069*0.05,0)</f>
        <v>0</v>
      </c>
    </row>
    <row r="1070" spans="1:8" s="494" customFormat="1" ht="15" customHeight="1">
      <c r="A1070" s="490" t="s">
        <v>813</v>
      </c>
      <c r="B1070" s="498" t="s">
        <v>1251</v>
      </c>
      <c r="C1070" s="509" t="str">
        <f t="shared" si="50"/>
        <v>11-26</v>
      </c>
      <c r="D1070" s="500">
        <v>0</v>
      </c>
      <c r="F1070" s="492">
        <f t="shared" si="48"/>
        <v>0</v>
      </c>
      <c r="G1070" s="492">
        <f t="shared" si="49"/>
        <v>0</v>
      </c>
      <c r="H1070" s="492">
        <f>IF($S$8="Y",F1070*0.05,0)</f>
        <v>0</v>
      </c>
    </row>
    <row r="1071" spans="1:8" s="494" customFormat="1" ht="15" customHeight="1">
      <c r="A1071" s="490" t="s">
        <v>813</v>
      </c>
      <c r="B1071" s="498" t="s">
        <v>1251</v>
      </c>
      <c r="C1071" s="512" t="str">
        <f t="shared" si="50"/>
        <v>18-01</v>
      </c>
      <c r="D1071" s="500">
        <v>0</v>
      </c>
      <c r="F1071" s="492">
        <f t="shared" si="48"/>
        <v>0</v>
      </c>
      <c r="G1071" s="492">
        <f t="shared" si="49"/>
        <v>0</v>
      </c>
      <c r="H1071" s="492">
        <f>IF($S$9="Y",F1071*0.05,0)</f>
        <v>0</v>
      </c>
    </row>
    <row r="1072" spans="1:8" s="494" customFormat="1" ht="15" customHeight="1">
      <c r="A1072" s="490" t="s">
        <v>813</v>
      </c>
      <c r="B1072" s="498" t="s">
        <v>1251</v>
      </c>
      <c r="C1072" s="513" t="str">
        <f t="shared" si="50"/>
        <v>Color Code</v>
      </c>
      <c r="D1072" s="500">
        <v>0</v>
      </c>
      <c r="F1072" s="492">
        <f t="shared" si="48"/>
        <v>0</v>
      </c>
      <c r="G1072" s="492">
        <f t="shared" si="49"/>
        <v>0</v>
      </c>
      <c r="H1072" s="492">
        <f>IF($S$10="Y",F1072*0.05,0)</f>
        <v>0</v>
      </c>
    </row>
    <row r="1073" spans="1:8" s="494" customFormat="1" ht="15" customHeight="1">
      <c r="A1073" s="490" t="s">
        <v>815</v>
      </c>
      <c r="B1073" s="498" t="s">
        <v>1252</v>
      </c>
      <c r="C1073" s="499" t="str">
        <f t="shared" si="50"/>
        <v>11-12</v>
      </c>
      <c r="D1073" s="500">
        <v>0</v>
      </c>
      <c r="F1073" s="492">
        <f t="shared" si="48"/>
        <v>0</v>
      </c>
      <c r="G1073" s="492">
        <f t="shared" si="49"/>
        <v>0</v>
      </c>
      <c r="H1073" s="492">
        <f>IF($S$2="Y",F1073*0.05,0)</f>
        <v>0</v>
      </c>
    </row>
    <row r="1074" spans="1:8" s="494" customFormat="1" ht="15" customHeight="1">
      <c r="A1074" s="490" t="s">
        <v>815</v>
      </c>
      <c r="B1074" s="498" t="s">
        <v>1252</v>
      </c>
      <c r="C1074" s="504" t="str">
        <f t="shared" si="50"/>
        <v>14-01</v>
      </c>
      <c r="D1074" s="500">
        <v>0</v>
      </c>
      <c r="F1074" s="492">
        <f t="shared" si="48"/>
        <v>0</v>
      </c>
      <c r="G1074" s="492">
        <f t="shared" si="49"/>
        <v>0</v>
      </c>
      <c r="H1074" s="492">
        <f>IF($S$3="Y",F1074*0.05,0)</f>
        <v>0</v>
      </c>
    </row>
    <row r="1075" spans="1:8" s="494" customFormat="1" ht="15" customHeight="1">
      <c r="A1075" s="490" t="s">
        <v>815</v>
      </c>
      <c r="B1075" s="498" t="s">
        <v>1252</v>
      </c>
      <c r="C1075" s="505" t="str">
        <f t="shared" si="50"/>
        <v>15-12</v>
      </c>
      <c r="D1075" s="500">
        <v>0</v>
      </c>
      <c r="F1075" s="492">
        <f t="shared" si="48"/>
        <v>0</v>
      </c>
      <c r="G1075" s="492">
        <f t="shared" si="49"/>
        <v>0</v>
      </c>
      <c r="H1075" s="492">
        <f>IF($S$4="Y",F1075*0.05,0)</f>
        <v>0</v>
      </c>
    </row>
    <row r="1076" spans="1:8" s="494" customFormat="1" ht="15" customHeight="1">
      <c r="A1076" s="490" t="s">
        <v>815</v>
      </c>
      <c r="B1076" s="498" t="s">
        <v>1252</v>
      </c>
      <c r="C1076" s="506" t="str">
        <f t="shared" si="50"/>
        <v>16-16</v>
      </c>
      <c r="D1076" s="500">
        <v>0</v>
      </c>
      <c r="F1076" s="492">
        <f t="shared" si="48"/>
        <v>0</v>
      </c>
      <c r="G1076" s="492">
        <f t="shared" si="49"/>
        <v>0</v>
      </c>
      <c r="H1076" s="492">
        <f>IF($S$5="Y",F1076*0.05,0)</f>
        <v>0</v>
      </c>
    </row>
    <row r="1077" spans="1:8" s="494" customFormat="1" ht="15" customHeight="1">
      <c r="A1077" s="490" t="s">
        <v>815</v>
      </c>
      <c r="B1077" s="498" t="s">
        <v>1252</v>
      </c>
      <c r="C1077" s="507" t="str">
        <f t="shared" si="50"/>
        <v>13-01</v>
      </c>
      <c r="D1077" s="500">
        <v>0</v>
      </c>
      <c r="F1077" s="492">
        <f t="shared" si="48"/>
        <v>0</v>
      </c>
      <c r="G1077" s="492">
        <f t="shared" si="49"/>
        <v>0</v>
      </c>
      <c r="H1077" s="492">
        <f>IF($S$6="Y",F1077*0.05,0)</f>
        <v>0</v>
      </c>
    </row>
    <row r="1078" spans="1:8" s="494" customFormat="1" ht="15" customHeight="1">
      <c r="A1078" s="490" t="s">
        <v>815</v>
      </c>
      <c r="B1078" s="498" t="s">
        <v>1252</v>
      </c>
      <c r="C1078" s="508" t="str">
        <f t="shared" si="50"/>
        <v>07-13</v>
      </c>
      <c r="D1078" s="500">
        <v>0</v>
      </c>
      <c r="F1078" s="492">
        <f t="shared" si="48"/>
        <v>0</v>
      </c>
      <c r="G1078" s="492">
        <f t="shared" si="49"/>
        <v>0</v>
      </c>
      <c r="H1078" s="492">
        <f>IF($S$7="Y",F1078*0.05,0)</f>
        <v>0</v>
      </c>
    </row>
    <row r="1079" spans="1:8" s="494" customFormat="1" ht="15" customHeight="1">
      <c r="A1079" s="490" t="s">
        <v>815</v>
      </c>
      <c r="B1079" s="498" t="s">
        <v>1252</v>
      </c>
      <c r="C1079" s="509" t="str">
        <f t="shared" si="50"/>
        <v>11-26</v>
      </c>
      <c r="D1079" s="500">
        <v>0</v>
      </c>
      <c r="F1079" s="492">
        <f t="shared" si="48"/>
        <v>0</v>
      </c>
      <c r="G1079" s="492">
        <f t="shared" si="49"/>
        <v>0</v>
      </c>
      <c r="H1079" s="492">
        <f>IF($S$8="Y",F1079*0.05,0)</f>
        <v>0</v>
      </c>
    </row>
    <row r="1080" spans="1:8" s="494" customFormat="1" ht="15" customHeight="1">
      <c r="A1080" s="490" t="s">
        <v>815</v>
      </c>
      <c r="B1080" s="498" t="s">
        <v>1252</v>
      </c>
      <c r="C1080" s="512" t="str">
        <f t="shared" si="50"/>
        <v>18-01</v>
      </c>
      <c r="D1080" s="500">
        <v>0</v>
      </c>
      <c r="F1080" s="492">
        <f t="shared" si="48"/>
        <v>0</v>
      </c>
      <c r="G1080" s="492">
        <f t="shared" si="49"/>
        <v>0</v>
      </c>
      <c r="H1080" s="492">
        <f>IF($S$9="Y",F1080*0.05,0)</f>
        <v>0</v>
      </c>
    </row>
    <row r="1081" spans="1:8" s="494" customFormat="1" ht="15" customHeight="1">
      <c r="A1081" s="490" t="s">
        <v>815</v>
      </c>
      <c r="B1081" s="498" t="s">
        <v>1252</v>
      </c>
      <c r="C1081" s="513" t="str">
        <f t="shared" si="50"/>
        <v>Color Code</v>
      </c>
      <c r="D1081" s="500">
        <v>0</v>
      </c>
      <c r="F1081" s="492">
        <f t="shared" si="48"/>
        <v>0</v>
      </c>
      <c r="G1081" s="492">
        <f t="shared" si="49"/>
        <v>0</v>
      </c>
      <c r="H1081" s="492">
        <f>IF($S$10="Y",F1081*0.05,0)</f>
        <v>0</v>
      </c>
    </row>
    <row r="1082" spans="1:8" s="494" customFormat="1" ht="15" customHeight="1">
      <c r="A1082" s="490" t="s">
        <v>817</v>
      </c>
      <c r="B1082" s="498" t="s">
        <v>1253</v>
      </c>
      <c r="C1082" s="499" t="str">
        <f t="shared" si="50"/>
        <v>11-12</v>
      </c>
      <c r="D1082" s="500">
        <v>0</v>
      </c>
      <c r="F1082" s="492">
        <f t="shared" si="48"/>
        <v>0</v>
      </c>
      <c r="G1082" s="492">
        <f t="shared" si="49"/>
        <v>0</v>
      </c>
      <c r="H1082" s="492">
        <f>IF($S$2="Y",F1082*0.05,0)</f>
        <v>0</v>
      </c>
    </row>
    <row r="1083" spans="1:8" s="494" customFormat="1" ht="15" customHeight="1">
      <c r="A1083" s="490" t="s">
        <v>817</v>
      </c>
      <c r="B1083" s="498" t="s">
        <v>1253</v>
      </c>
      <c r="C1083" s="504" t="str">
        <f t="shared" si="50"/>
        <v>14-01</v>
      </c>
      <c r="D1083" s="500">
        <v>0</v>
      </c>
      <c r="F1083" s="492">
        <f t="shared" si="48"/>
        <v>0</v>
      </c>
      <c r="G1083" s="492">
        <f t="shared" si="49"/>
        <v>0</v>
      </c>
      <c r="H1083" s="492">
        <f>IF($S$3="Y",F1083*0.05,0)</f>
        <v>0</v>
      </c>
    </row>
    <row r="1084" spans="1:8" s="494" customFormat="1" ht="15" customHeight="1">
      <c r="A1084" s="490" t="s">
        <v>817</v>
      </c>
      <c r="B1084" s="498" t="s">
        <v>1253</v>
      </c>
      <c r="C1084" s="505" t="str">
        <f t="shared" si="50"/>
        <v>15-12</v>
      </c>
      <c r="D1084" s="500">
        <v>0</v>
      </c>
      <c r="F1084" s="492">
        <f t="shared" si="48"/>
        <v>0</v>
      </c>
      <c r="G1084" s="492">
        <f t="shared" si="49"/>
        <v>0</v>
      </c>
      <c r="H1084" s="492">
        <f>IF($S$4="Y",F1084*0.05,0)</f>
        <v>0</v>
      </c>
    </row>
    <row r="1085" spans="1:8" s="494" customFormat="1" ht="15" customHeight="1">
      <c r="A1085" s="490" t="s">
        <v>817</v>
      </c>
      <c r="B1085" s="498" t="s">
        <v>1253</v>
      </c>
      <c r="C1085" s="506" t="str">
        <f t="shared" si="50"/>
        <v>16-16</v>
      </c>
      <c r="D1085" s="500">
        <v>0</v>
      </c>
      <c r="F1085" s="492">
        <f t="shared" si="48"/>
        <v>0</v>
      </c>
      <c r="G1085" s="492">
        <f t="shared" si="49"/>
        <v>0</v>
      </c>
      <c r="H1085" s="492">
        <f>IF($S$5="Y",F1085*0.05,0)</f>
        <v>0</v>
      </c>
    </row>
    <row r="1086" spans="1:8" s="494" customFormat="1" ht="15" customHeight="1">
      <c r="A1086" s="490" t="s">
        <v>817</v>
      </c>
      <c r="B1086" s="498" t="s">
        <v>1253</v>
      </c>
      <c r="C1086" s="507" t="str">
        <f t="shared" si="50"/>
        <v>13-01</v>
      </c>
      <c r="D1086" s="500">
        <v>0</v>
      </c>
      <c r="F1086" s="492">
        <f t="shared" si="48"/>
        <v>0</v>
      </c>
      <c r="G1086" s="492">
        <f t="shared" si="49"/>
        <v>0</v>
      </c>
      <c r="H1086" s="492">
        <f>IF($S$6="Y",F1086*0.05,0)</f>
        <v>0</v>
      </c>
    </row>
    <row r="1087" spans="1:8" s="494" customFormat="1" ht="15" customHeight="1">
      <c r="A1087" s="490" t="s">
        <v>817</v>
      </c>
      <c r="B1087" s="498" t="s">
        <v>1253</v>
      </c>
      <c r="C1087" s="508" t="str">
        <f t="shared" si="50"/>
        <v>07-13</v>
      </c>
      <c r="D1087" s="500">
        <v>0</v>
      </c>
      <c r="F1087" s="492">
        <f t="shared" si="48"/>
        <v>0</v>
      </c>
      <c r="G1087" s="492">
        <f t="shared" si="49"/>
        <v>0</v>
      </c>
      <c r="H1087" s="492">
        <f>IF($S$7="Y",F1087*0.05,0)</f>
        <v>0</v>
      </c>
    </row>
    <row r="1088" spans="1:8" s="494" customFormat="1" ht="15" customHeight="1">
      <c r="A1088" s="490" t="s">
        <v>817</v>
      </c>
      <c r="B1088" s="498" t="s">
        <v>1253</v>
      </c>
      <c r="C1088" s="509" t="str">
        <f t="shared" si="50"/>
        <v>11-26</v>
      </c>
      <c r="D1088" s="500">
        <v>0</v>
      </c>
      <c r="F1088" s="492">
        <f t="shared" si="48"/>
        <v>0</v>
      </c>
      <c r="G1088" s="492">
        <f t="shared" si="49"/>
        <v>0</v>
      </c>
      <c r="H1088" s="492">
        <f>IF($S$8="Y",F1088*0.05,0)</f>
        <v>0</v>
      </c>
    </row>
    <row r="1089" spans="1:8" s="494" customFormat="1" ht="15" customHeight="1">
      <c r="A1089" s="490" t="s">
        <v>817</v>
      </c>
      <c r="B1089" s="498" t="s">
        <v>1253</v>
      </c>
      <c r="C1089" s="512" t="str">
        <f t="shared" si="50"/>
        <v>18-01</v>
      </c>
      <c r="D1089" s="500">
        <v>0</v>
      </c>
      <c r="F1089" s="492">
        <f t="shared" si="48"/>
        <v>0</v>
      </c>
      <c r="G1089" s="492">
        <f t="shared" si="49"/>
        <v>0</v>
      </c>
      <c r="H1089" s="492">
        <f>IF($S$9="Y",F1089*0.05,0)</f>
        <v>0</v>
      </c>
    </row>
    <row r="1090" spans="1:8" s="494" customFormat="1" ht="15" customHeight="1">
      <c r="A1090" s="490" t="s">
        <v>817</v>
      </c>
      <c r="B1090" s="498" t="s">
        <v>1253</v>
      </c>
      <c r="C1090" s="513" t="str">
        <f t="shared" si="50"/>
        <v>Color Code</v>
      </c>
      <c r="D1090" s="500">
        <v>0</v>
      </c>
      <c r="F1090" s="492">
        <f t="shared" ref="F1090:F1153" si="51">D1090*E1090</f>
        <v>0</v>
      </c>
      <c r="G1090" s="492">
        <f t="shared" ref="G1090:G1153" si="52">IF($S$11="Y",F1090*0.05,0)</f>
        <v>0</v>
      </c>
      <c r="H1090" s="492">
        <f>IF($S$10="Y",F1090*0.05,0)</f>
        <v>0</v>
      </c>
    </row>
    <row r="1091" spans="1:8" s="494" customFormat="1" ht="15" customHeight="1">
      <c r="A1091" s="490" t="s">
        <v>573</v>
      </c>
      <c r="B1091" s="498" t="s">
        <v>1254</v>
      </c>
      <c r="C1091" s="499" t="str">
        <f t="shared" si="50"/>
        <v>11-12</v>
      </c>
      <c r="D1091" s="500">
        <v>0</v>
      </c>
      <c r="F1091" s="492">
        <f t="shared" si="51"/>
        <v>0</v>
      </c>
      <c r="G1091" s="492">
        <f t="shared" si="52"/>
        <v>0</v>
      </c>
      <c r="H1091" s="492">
        <f>IF($S$2="Y",F1091*0.05,0)</f>
        <v>0</v>
      </c>
    </row>
    <row r="1092" spans="1:8" s="494" customFormat="1" ht="15" customHeight="1">
      <c r="A1092" s="490" t="s">
        <v>573</v>
      </c>
      <c r="B1092" s="498" t="s">
        <v>1254</v>
      </c>
      <c r="C1092" s="504" t="str">
        <f t="shared" si="50"/>
        <v>14-01</v>
      </c>
      <c r="D1092" s="500">
        <v>0</v>
      </c>
      <c r="F1092" s="492">
        <f t="shared" si="51"/>
        <v>0</v>
      </c>
      <c r="G1092" s="492">
        <f t="shared" si="52"/>
        <v>0</v>
      </c>
      <c r="H1092" s="492">
        <f>IF($S$3="Y",F1092*0.05,0)</f>
        <v>0</v>
      </c>
    </row>
    <row r="1093" spans="1:8" s="494" customFormat="1" ht="15" customHeight="1">
      <c r="A1093" s="490" t="s">
        <v>573</v>
      </c>
      <c r="B1093" s="498" t="s">
        <v>1254</v>
      </c>
      <c r="C1093" s="505" t="str">
        <f t="shared" si="50"/>
        <v>15-12</v>
      </c>
      <c r="D1093" s="500">
        <v>0</v>
      </c>
      <c r="F1093" s="492">
        <f t="shared" si="51"/>
        <v>0</v>
      </c>
      <c r="G1093" s="492">
        <f t="shared" si="52"/>
        <v>0</v>
      </c>
      <c r="H1093" s="492">
        <f>IF($S$4="Y",F1093*0.05,0)</f>
        <v>0</v>
      </c>
    </row>
    <row r="1094" spans="1:8" s="494" customFormat="1" ht="15" customHeight="1">
      <c r="A1094" s="490" t="s">
        <v>573</v>
      </c>
      <c r="B1094" s="498" t="s">
        <v>1254</v>
      </c>
      <c r="C1094" s="506" t="str">
        <f t="shared" si="50"/>
        <v>16-16</v>
      </c>
      <c r="D1094" s="500">
        <v>0</v>
      </c>
      <c r="F1094" s="492">
        <f t="shared" si="51"/>
        <v>0</v>
      </c>
      <c r="G1094" s="492">
        <f t="shared" si="52"/>
        <v>0</v>
      </c>
      <c r="H1094" s="492">
        <f>IF($S$5="Y",F1094*0.05,0)</f>
        <v>0</v>
      </c>
    </row>
    <row r="1095" spans="1:8" s="494" customFormat="1" ht="15" customHeight="1">
      <c r="A1095" s="490" t="s">
        <v>573</v>
      </c>
      <c r="B1095" s="498" t="s">
        <v>1254</v>
      </c>
      <c r="C1095" s="507" t="str">
        <f t="shared" si="50"/>
        <v>13-01</v>
      </c>
      <c r="D1095" s="500">
        <v>0</v>
      </c>
      <c r="F1095" s="492">
        <f t="shared" si="51"/>
        <v>0</v>
      </c>
      <c r="G1095" s="492">
        <f t="shared" si="52"/>
        <v>0</v>
      </c>
      <c r="H1095" s="492">
        <f>IF($S$6="Y",F1095*0.05,0)</f>
        <v>0</v>
      </c>
    </row>
    <row r="1096" spans="1:8" s="494" customFormat="1" ht="15" customHeight="1">
      <c r="A1096" s="490" t="s">
        <v>573</v>
      </c>
      <c r="B1096" s="498" t="s">
        <v>1254</v>
      </c>
      <c r="C1096" s="508" t="str">
        <f t="shared" si="50"/>
        <v>07-13</v>
      </c>
      <c r="D1096" s="500">
        <v>0</v>
      </c>
      <c r="F1096" s="492">
        <f t="shared" si="51"/>
        <v>0</v>
      </c>
      <c r="G1096" s="492">
        <f t="shared" si="52"/>
        <v>0</v>
      </c>
      <c r="H1096" s="492">
        <f>IF($S$7="Y",F1096*0.05,0)</f>
        <v>0</v>
      </c>
    </row>
    <row r="1097" spans="1:8" s="494" customFormat="1" ht="15" customHeight="1">
      <c r="A1097" s="490" t="s">
        <v>573</v>
      </c>
      <c r="B1097" s="498" t="s">
        <v>1254</v>
      </c>
      <c r="C1097" s="509" t="str">
        <f t="shared" si="50"/>
        <v>11-26</v>
      </c>
      <c r="D1097" s="500">
        <v>0</v>
      </c>
      <c r="F1097" s="492">
        <f t="shared" si="51"/>
        <v>0</v>
      </c>
      <c r="G1097" s="492">
        <f t="shared" si="52"/>
        <v>0</v>
      </c>
      <c r="H1097" s="492">
        <f>IF($S$8="Y",F1097*0.05,0)</f>
        <v>0</v>
      </c>
    </row>
    <row r="1098" spans="1:8" s="494" customFormat="1" ht="15" customHeight="1">
      <c r="A1098" s="490" t="s">
        <v>573</v>
      </c>
      <c r="B1098" s="498" t="s">
        <v>1254</v>
      </c>
      <c r="C1098" s="512" t="str">
        <f t="shared" si="50"/>
        <v>18-01</v>
      </c>
      <c r="D1098" s="500">
        <v>0</v>
      </c>
      <c r="F1098" s="492">
        <f t="shared" si="51"/>
        <v>0</v>
      </c>
      <c r="G1098" s="492">
        <f t="shared" si="52"/>
        <v>0</v>
      </c>
      <c r="H1098" s="492">
        <f>IF($S$9="Y",F1098*0.05,0)</f>
        <v>0</v>
      </c>
    </row>
    <row r="1099" spans="1:8" s="494" customFormat="1" ht="15" customHeight="1">
      <c r="A1099" s="490" t="s">
        <v>573</v>
      </c>
      <c r="B1099" s="498" t="s">
        <v>1254</v>
      </c>
      <c r="C1099" s="513" t="str">
        <f t="shared" ref="C1099:C1162" si="53">C1090</f>
        <v>Color Code</v>
      </c>
      <c r="D1099" s="500">
        <v>0</v>
      </c>
      <c r="F1099" s="492">
        <f t="shared" si="51"/>
        <v>0</v>
      </c>
      <c r="G1099" s="492">
        <f t="shared" si="52"/>
        <v>0</v>
      </c>
      <c r="H1099" s="492">
        <f>IF($S$10="Y",F1099*0.05,0)</f>
        <v>0</v>
      </c>
    </row>
    <row r="1100" spans="1:8" s="494" customFormat="1" ht="15" customHeight="1">
      <c r="A1100" s="490" t="s">
        <v>843</v>
      </c>
      <c r="B1100" s="498" t="s">
        <v>1255</v>
      </c>
      <c r="C1100" s="499" t="str">
        <f t="shared" si="53"/>
        <v>11-12</v>
      </c>
      <c r="D1100" s="500">
        <v>0</v>
      </c>
      <c r="F1100" s="492">
        <f t="shared" si="51"/>
        <v>0</v>
      </c>
      <c r="G1100" s="492">
        <f t="shared" si="52"/>
        <v>0</v>
      </c>
      <c r="H1100" s="492">
        <f>IF($S$2="Y",F1100*0.05,0)</f>
        <v>0</v>
      </c>
    </row>
    <row r="1101" spans="1:8" s="494" customFormat="1" ht="15" customHeight="1">
      <c r="A1101" s="490" t="s">
        <v>843</v>
      </c>
      <c r="B1101" s="498" t="s">
        <v>1255</v>
      </c>
      <c r="C1101" s="504" t="str">
        <f t="shared" si="53"/>
        <v>14-01</v>
      </c>
      <c r="D1101" s="500">
        <v>0</v>
      </c>
      <c r="F1101" s="492">
        <f t="shared" si="51"/>
        <v>0</v>
      </c>
      <c r="G1101" s="492">
        <f t="shared" si="52"/>
        <v>0</v>
      </c>
      <c r="H1101" s="492">
        <f>IF($S$3="Y",F1101*0.05,0)</f>
        <v>0</v>
      </c>
    </row>
    <row r="1102" spans="1:8" s="494" customFormat="1" ht="15" customHeight="1">
      <c r="A1102" s="490" t="s">
        <v>843</v>
      </c>
      <c r="B1102" s="498" t="s">
        <v>1255</v>
      </c>
      <c r="C1102" s="505" t="str">
        <f t="shared" si="53"/>
        <v>15-12</v>
      </c>
      <c r="D1102" s="500">
        <v>0</v>
      </c>
      <c r="F1102" s="492">
        <f t="shared" si="51"/>
        <v>0</v>
      </c>
      <c r="G1102" s="492">
        <f t="shared" si="52"/>
        <v>0</v>
      </c>
      <c r="H1102" s="492">
        <f>IF($S$4="Y",F1102*0.05,0)</f>
        <v>0</v>
      </c>
    </row>
    <row r="1103" spans="1:8" s="494" customFormat="1" ht="15" customHeight="1">
      <c r="A1103" s="490" t="s">
        <v>843</v>
      </c>
      <c r="B1103" s="498" t="s">
        <v>1255</v>
      </c>
      <c r="C1103" s="506" t="str">
        <f t="shared" si="53"/>
        <v>16-16</v>
      </c>
      <c r="D1103" s="500">
        <v>0</v>
      </c>
      <c r="F1103" s="492">
        <f t="shared" si="51"/>
        <v>0</v>
      </c>
      <c r="G1103" s="492">
        <f t="shared" si="52"/>
        <v>0</v>
      </c>
      <c r="H1103" s="492">
        <f>IF($S$5="Y",F1103*0.05,0)</f>
        <v>0</v>
      </c>
    </row>
    <row r="1104" spans="1:8" s="494" customFormat="1" ht="15" customHeight="1">
      <c r="A1104" s="490" t="s">
        <v>843</v>
      </c>
      <c r="B1104" s="498" t="s">
        <v>1255</v>
      </c>
      <c r="C1104" s="507" t="str">
        <f t="shared" si="53"/>
        <v>13-01</v>
      </c>
      <c r="D1104" s="500">
        <v>0</v>
      </c>
      <c r="F1104" s="492">
        <f t="shared" si="51"/>
        <v>0</v>
      </c>
      <c r="G1104" s="492">
        <f t="shared" si="52"/>
        <v>0</v>
      </c>
      <c r="H1104" s="492">
        <f>IF($S$6="Y",F1104*0.05,0)</f>
        <v>0</v>
      </c>
    </row>
    <row r="1105" spans="1:8" s="494" customFormat="1" ht="15" customHeight="1">
      <c r="A1105" s="490" t="s">
        <v>843</v>
      </c>
      <c r="B1105" s="498" t="s">
        <v>1255</v>
      </c>
      <c r="C1105" s="508" t="str">
        <f t="shared" si="53"/>
        <v>07-13</v>
      </c>
      <c r="D1105" s="500">
        <v>0</v>
      </c>
      <c r="F1105" s="492">
        <f t="shared" si="51"/>
        <v>0</v>
      </c>
      <c r="G1105" s="492">
        <f t="shared" si="52"/>
        <v>0</v>
      </c>
      <c r="H1105" s="492">
        <f>IF($S$7="Y",F1105*0.05,0)</f>
        <v>0</v>
      </c>
    </row>
    <row r="1106" spans="1:8" s="494" customFormat="1" ht="15" customHeight="1">
      <c r="A1106" s="490" t="s">
        <v>843</v>
      </c>
      <c r="B1106" s="498" t="s">
        <v>1255</v>
      </c>
      <c r="C1106" s="509" t="str">
        <f t="shared" si="53"/>
        <v>11-26</v>
      </c>
      <c r="D1106" s="500">
        <v>0</v>
      </c>
      <c r="F1106" s="492">
        <f t="shared" si="51"/>
        <v>0</v>
      </c>
      <c r="G1106" s="492">
        <f t="shared" si="52"/>
        <v>0</v>
      </c>
      <c r="H1106" s="492">
        <f>IF($S$8="Y",F1106*0.05,0)</f>
        <v>0</v>
      </c>
    </row>
    <row r="1107" spans="1:8" s="494" customFormat="1" ht="15" customHeight="1">
      <c r="A1107" s="490" t="s">
        <v>843</v>
      </c>
      <c r="B1107" s="498" t="s">
        <v>1255</v>
      </c>
      <c r="C1107" s="512" t="str">
        <f t="shared" si="53"/>
        <v>18-01</v>
      </c>
      <c r="D1107" s="500">
        <v>0</v>
      </c>
      <c r="F1107" s="492">
        <f t="shared" si="51"/>
        <v>0</v>
      </c>
      <c r="G1107" s="492">
        <f t="shared" si="52"/>
        <v>0</v>
      </c>
      <c r="H1107" s="492">
        <f>IF($S$9="Y",F1107*0.05,0)</f>
        <v>0</v>
      </c>
    </row>
    <row r="1108" spans="1:8" s="494" customFormat="1" ht="15" customHeight="1">
      <c r="A1108" s="490" t="s">
        <v>843</v>
      </c>
      <c r="B1108" s="498" t="s">
        <v>1255</v>
      </c>
      <c r="C1108" s="513" t="str">
        <f t="shared" si="53"/>
        <v>Color Code</v>
      </c>
      <c r="D1108" s="500">
        <v>0</v>
      </c>
      <c r="F1108" s="492">
        <f t="shared" si="51"/>
        <v>0</v>
      </c>
      <c r="G1108" s="492">
        <f t="shared" si="52"/>
        <v>0</v>
      </c>
      <c r="H1108" s="492">
        <f>IF($S$10="Y",F1108*0.05,0)</f>
        <v>0</v>
      </c>
    </row>
    <row r="1109" spans="1:8" s="494" customFormat="1" ht="15" customHeight="1">
      <c r="A1109" s="490" t="s">
        <v>881</v>
      </c>
      <c r="B1109" s="498" t="s">
        <v>1256</v>
      </c>
      <c r="C1109" s="499" t="str">
        <f t="shared" si="53"/>
        <v>11-12</v>
      </c>
      <c r="D1109" s="500">
        <v>0</v>
      </c>
      <c r="F1109" s="492">
        <f t="shared" si="51"/>
        <v>0</v>
      </c>
      <c r="G1109" s="492">
        <f t="shared" si="52"/>
        <v>0</v>
      </c>
      <c r="H1109" s="492">
        <f>IF($S$2="Y",F1109*0.05,0)</f>
        <v>0</v>
      </c>
    </row>
    <row r="1110" spans="1:8" s="494" customFormat="1" ht="15" customHeight="1">
      <c r="A1110" s="490" t="s">
        <v>881</v>
      </c>
      <c r="B1110" s="498" t="s">
        <v>1256</v>
      </c>
      <c r="C1110" s="504" t="str">
        <f t="shared" si="53"/>
        <v>14-01</v>
      </c>
      <c r="D1110" s="500">
        <v>0</v>
      </c>
      <c r="F1110" s="492">
        <f t="shared" si="51"/>
        <v>0</v>
      </c>
      <c r="G1110" s="492">
        <f t="shared" si="52"/>
        <v>0</v>
      </c>
      <c r="H1110" s="492">
        <f>IF($S$3="Y",F1110*0.05,0)</f>
        <v>0</v>
      </c>
    </row>
    <row r="1111" spans="1:8" s="494" customFormat="1" ht="15" customHeight="1">
      <c r="A1111" s="490" t="s">
        <v>881</v>
      </c>
      <c r="B1111" s="498" t="s">
        <v>1256</v>
      </c>
      <c r="C1111" s="505" t="str">
        <f t="shared" si="53"/>
        <v>15-12</v>
      </c>
      <c r="D1111" s="500">
        <v>0</v>
      </c>
      <c r="F1111" s="492">
        <f t="shared" si="51"/>
        <v>0</v>
      </c>
      <c r="G1111" s="492">
        <f t="shared" si="52"/>
        <v>0</v>
      </c>
      <c r="H1111" s="492">
        <f>IF($S$4="Y",F1111*0.05,0)</f>
        <v>0</v>
      </c>
    </row>
    <row r="1112" spans="1:8" s="494" customFormat="1" ht="15" customHeight="1">
      <c r="A1112" s="490" t="s">
        <v>881</v>
      </c>
      <c r="B1112" s="498" t="s">
        <v>1256</v>
      </c>
      <c r="C1112" s="506" t="str">
        <f t="shared" si="53"/>
        <v>16-16</v>
      </c>
      <c r="D1112" s="500">
        <v>0</v>
      </c>
      <c r="F1112" s="492">
        <f t="shared" si="51"/>
        <v>0</v>
      </c>
      <c r="G1112" s="492">
        <f t="shared" si="52"/>
        <v>0</v>
      </c>
      <c r="H1112" s="492">
        <f>IF($S$5="Y",F1112*0.05,0)</f>
        <v>0</v>
      </c>
    </row>
    <row r="1113" spans="1:8" s="494" customFormat="1" ht="15" customHeight="1">
      <c r="A1113" s="490" t="s">
        <v>881</v>
      </c>
      <c r="B1113" s="498" t="s">
        <v>1256</v>
      </c>
      <c r="C1113" s="507" t="str">
        <f t="shared" si="53"/>
        <v>13-01</v>
      </c>
      <c r="D1113" s="500">
        <v>0</v>
      </c>
      <c r="F1113" s="492">
        <f t="shared" si="51"/>
        <v>0</v>
      </c>
      <c r="G1113" s="492">
        <f t="shared" si="52"/>
        <v>0</v>
      </c>
      <c r="H1113" s="492">
        <f>IF($S$6="Y",F1113*0.05,0)</f>
        <v>0</v>
      </c>
    </row>
    <row r="1114" spans="1:8" s="494" customFormat="1" ht="15" customHeight="1">
      <c r="A1114" s="490" t="s">
        <v>881</v>
      </c>
      <c r="B1114" s="498" t="s">
        <v>1256</v>
      </c>
      <c r="C1114" s="508" t="str">
        <f t="shared" si="53"/>
        <v>07-13</v>
      </c>
      <c r="D1114" s="500">
        <v>0</v>
      </c>
      <c r="F1114" s="492">
        <f t="shared" si="51"/>
        <v>0</v>
      </c>
      <c r="G1114" s="492">
        <f t="shared" si="52"/>
        <v>0</v>
      </c>
      <c r="H1114" s="492">
        <f>IF($S$7="Y",F1114*0.05,0)</f>
        <v>0</v>
      </c>
    </row>
    <row r="1115" spans="1:8" s="494" customFormat="1" ht="15" customHeight="1">
      <c r="A1115" s="490" t="s">
        <v>881</v>
      </c>
      <c r="B1115" s="498" t="s">
        <v>1256</v>
      </c>
      <c r="C1115" s="509" t="str">
        <f t="shared" si="53"/>
        <v>11-26</v>
      </c>
      <c r="D1115" s="500">
        <v>0</v>
      </c>
      <c r="F1115" s="492">
        <f t="shared" si="51"/>
        <v>0</v>
      </c>
      <c r="G1115" s="492">
        <f t="shared" si="52"/>
        <v>0</v>
      </c>
      <c r="H1115" s="492">
        <f>IF($S$8="Y",F1115*0.05,0)</f>
        <v>0</v>
      </c>
    </row>
    <row r="1116" spans="1:8" s="494" customFormat="1" ht="15" customHeight="1">
      <c r="A1116" s="490" t="s">
        <v>881</v>
      </c>
      <c r="B1116" s="498" t="s">
        <v>1256</v>
      </c>
      <c r="C1116" s="512" t="str">
        <f t="shared" si="53"/>
        <v>18-01</v>
      </c>
      <c r="D1116" s="500">
        <v>0</v>
      </c>
      <c r="F1116" s="492">
        <f t="shared" si="51"/>
        <v>0</v>
      </c>
      <c r="G1116" s="492">
        <f t="shared" si="52"/>
        <v>0</v>
      </c>
      <c r="H1116" s="492">
        <f>IF($S$9="Y",F1116*0.05,0)</f>
        <v>0</v>
      </c>
    </row>
    <row r="1117" spans="1:8" s="494" customFormat="1" ht="15" customHeight="1">
      <c r="A1117" s="490" t="s">
        <v>881</v>
      </c>
      <c r="B1117" s="498" t="s">
        <v>1256</v>
      </c>
      <c r="C1117" s="513" t="str">
        <f t="shared" si="53"/>
        <v>Color Code</v>
      </c>
      <c r="D1117" s="500">
        <v>0</v>
      </c>
      <c r="F1117" s="492">
        <f t="shared" si="51"/>
        <v>0</v>
      </c>
      <c r="G1117" s="492">
        <f t="shared" si="52"/>
        <v>0</v>
      </c>
      <c r="H1117" s="492">
        <f>IF($S$10="Y",F1117*0.05,0)</f>
        <v>0</v>
      </c>
    </row>
    <row r="1118" spans="1:8" s="494" customFormat="1" ht="15" customHeight="1">
      <c r="A1118" s="490" t="s">
        <v>875</v>
      </c>
      <c r="B1118" s="498" t="s">
        <v>1257</v>
      </c>
      <c r="C1118" s="499" t="str">
        <f t="shared" si="53"/>
        <v>11-12</v>
      </c>
      <c r="D1118" s="500">
        <v>0</v>
      </c>
      <c r="F1118" s="492">
        <f t="shared" si="51"/>
        <v>0</v>
      </c>
      <c r="G1118" s="492">
        <f t="shared" si="52"/>
        <v>0</v>
      </c>
      <c r="H1118" s="492">
        <f>IF($S$2="Y",F1118*0.05,0)</f>
        <v>0</v>
      </c>
    </row>
    <row r="1119" spans="1:8" s="494" customFormat="1" ht="15" customHeight="1">
      <c r="A1119" s="490" t="s">
        <v>875</v>
      </c>
      <c r="B1119" s="498" t="s">
        <v>1257</v>
      </c>
      <c r="C1119" s="504" t="str">
        <f t="shared" si="53"/>
        <v>14-01</v>
      </c>
      <c r="D1119" s="500">
        <v>0</v>
      </c>
      <c r="F1119" s="492">
        <f t="shared" si="51"/>
        <v>0</v>
      </c>
      <c r="G1119" s="492">
        <f t="shared" si="52"/>
        <v>0</v>
      </c>
      <c r="H1119" s="492">
        <f>IF($S$3="Y",F1119*0.05,0)</f>
        <v>0</v>
      </c>
    </row>
    <row r="1120" spans="1:8" s="494" customFormat="1" ht="15" customHeight="1">
      <c r="A1120" s="490" t="s">
        <v>875</v>
      </c>
      <c r="B1120" s="498" t="s">
        <v>1257</v>
      </c>
      <c r="C1120" s="505" t="str">
        <f t="shared" si="53"/>
        <v>15-12</v>
      </c>
      <c r="D1120" s="500">
        <v>0</v>
      </c>
      <c r="F1120" s="492">
        <f t="shared" si="51"/>
        <v>0</v>
      </c>
      <c r="G1120" s="492">
        <f t="shared" si="52"/>
        <v>0</v>
      </c>
      <c r="H1120" s="492">
        <f>IF($S$4="Y",F1120*0.05,0)</f>
        <v>0</v>
      </c>
    </row>
    <row r="1121" spans="1:8" s="494" customFormat="1" ht="15" customHeight="1">
      <c r="A1121" s="490" t="s">
        <v>875</v>
      </c>
      <c r="B1121" s="498" t="s">
        <v>1257</v>
      </c>
      <c r="C1121" s="506" t="str">
        <f t="shared" si="53"/>
        <v>16-16</v>
      </c>
      <c r="D1121" s="500">
        <v>0</v>
      </c>
      <c r="F1121" s="492">
        <f t="shared" si="51"/>
        <v>0</v>
      </c>
      <c r="G1121" s="492">
        <f t="shared" si="52"/>
        <v>0</v>
      </c>
      <c r="H1121" s="492">
        <f>IF($S$5="Y",F1121*0.05,0)</f>
        <v>0</v>
      </c>
    </row>
    <row r="1122" spans="1:8" s="494" customFormat="1" ht="15" customHeight="1">
      <c r="A1122" s="490" t="s">
        <v>875</v>
      </c>
      <c r="B1122" s="498" t="s">
        <v>1257</v>
      </c>
      <c r="C1122" s="507" t="str">
        <f t="shared" si="53"/>
        <v>13-01</v>
      </c>
      <c r="D1122" s="500">
        <v>0</v>
      </c>
      <c r="F1122" s="492">
        <f t="shared" si="51"/>
        <v>0</v>
      </c>
      <c r="G1122" s="492">
        <f t="shared" si="52"/>
        <v>0</v>
      </c>
      <c r="H1122" s="492">
        <f>IF($S$6="Y",F1122*0.05,0)</f>
        <v>0</v>
      </c>
    </row>
    <row r="1123" spans="1:8" s="494" customFormat="1" ht="15" customHeight="1">
      <c r="A1123" s="490" t="s">
        <v>875</v>
      </c>
      <c r="B1123" s="498" t="s">
        <v>1257</v>
      </c>
      <c r="C1123" s="508" t="str">
        <f t="shared" si="53"/>
        <v>07-13</v>
      </c>
      <c r="D1123" s="500">
        <v>0</v>
      </c>
      <c r="F1123" s="492">
        <f t="shared" si="51"/>
        <v>0</v>
      </c>
      <c r="G1123" s="492">
        <f t="shared" si="52"/>
        <v>0</v>
      </c>
      <c r="H1123" s="492">
        <f>IF($S$7="Y",F1123*0.05,0)</f>
        <v>0</v>
      </c>
    </row>
    <row r="1124" spans="1:8" s="494" customFormat="1" ht="15" customHeight="1">
      <c r="A1124" s="490" t="s">
        <v>875</v>
      </c>
      <c r="B1124" s="498" t="s">
        <v>1257</v>
      </c>
      <c r="C1124" s="509" t="str">
        <f t="shared" si="53"/>
        <v>11-26</v>
      </c>
      <c r="D1124" s="500">
        <v>0</v>
      </c>
      <c r="F1124" s="492">
        <f t="shared" si="51"/>
        <v>0</v>
      </c>
      <c r="G1124" s="492">
        <f t="shared" si="52"/>
        <v>0</v>
      </c>
      <c r="H1124" s="492">
        <f>IF($S$8="Y",F1124*0.05,0)</f>
        <v>0</v>
      </c>
    </row>
    <row r="1125" spans="1:8" s="494" customFormat="1" ht="15" customHeight="1">
      <c r="A1125" s="490" t="s">
        <v>875</v>
      </c>
      <c r="B1125" s="498" t="s">
        <v>1257</v>
      </c>
      <c r="C1125" s="512" t="str">
        <f t="shared" si="53"/>
        <v>18-01</v>
      </c>
      <c r="D1125" s="500">
        <v>0</v>
      </c>
      <c r="F1125" s="492">
        <f t="shared" si="51"/>
        <v>0</v>
      </c>
      <c r="G1125" s="492">
        <f t="shared" si="52"/>
        <v>0</v>
      </c>
      <c r="H1125" s="492">
        <f>IF($S$9="Y",F1125*0.05,0)</f>
        <v>0</v>
      </c>
    </row>
    <row r="1126" spans="1:8" s="494" customFormat="1" ht="15" customHeight="1">
      <c r="A1126" s="490" t="s">
        <v>875</v>
      </c>
      <c r="B1126" s="498" t="s">
        <v>1257</v>
      </c>
      <c r="C1126" s="513" t="str">
        <f t="shared" si="53"/>
        <v>Color Code</v>
      </c>
      <c r="D1126" s="500">
        <v>0</v>
      </c>
      <c r="F1126" s="492">
        <f t="shared" si="51"/>
        <v>0</v>
      </c>
      <c r="G1126" s="492">
        <f t="shared" si="52"/>
        <v>0</v>
      </c>
      <c r="H1126" s="492">
        <f>IF($S$10="Y",F1126*0.05,0)</f>
        <v>0</v>
      </c>
    </row>
    <row r="1127" spans="1:8" s="494" customFormat="1" ht="15" customHeight="1">
      <c r="A1127" s="490" t="s">
        <v>575</v>
      </c>
      <c r="B1127" s="498" t="s">
        <v>1258</v>
      </c>
      <c r="C1127" s="499" t="str">
        <f t="shared" si="53"/>
        <v>11-12</v>
      </c>
      <c r="D1127" s="500">
        <v>0</v>
      </c>
      <c r="F1127" s="492">
        <f t="shared" si="51"/>
        <v>0</v>
      </c>
      <c r="G1127" s="492">
        <f t="shared" si="52"/>
        <v>0</v>
      </c>
      <c r="H1127" s="492">
        <f>IF($S$2="Y",F1127*0.05,0)</f>
        <v>0</v>
      </c>
    </row>
    <row r="1128" spans="1:8" s="494" customFormat="1" ht="15" customHeight="1">
      <c r="A1128" s="490" t="s">
        <v>575</v>
      </c>
      <c r="B1128" s="498" t="s">
        <v>1258</v>
      </c>
      <c r="C1128" s="504" t="str">
        <f t="shared" si="53"/>
        <v>14-01</v>
      </c>
      <c r="D1128" s="500">
        <v>0</v>
      </c>
      <c r="F1128" s="492">
        <f t="shared" si="51"/>
        <v>0</v>
      </c>
      <c r="G1128" s="492">
        <f t="shared" si="52"/>
        <v>0</v>
      </c>
      <c r="H1128" s="492">
        <f>IF($S$3="Y",F1128*0.05,0)</f>
        <v>0</v>
      </c>
    </row>
    <row r="1129" spans="1:8" s="494" customFormat="1" ht="15" customHeight="1">
      <c r="A1129" s="490" t="s">
        <v>575</v>
      </c>
      <c r="B1129" s="498" t="s">
        <v>1258</v>
      </c>
      <c r="C1129" s="505" t="str">
        <f t="shared" si="53"/>
        <v>15-12</v>
      </c>
      <c r="D1129" s="500">
        <v>0</v>
      </c>
      <c r="F1129" s="492">
        <f t="shared" si="51"/>
        <v>0</v>
      </c>
      <c r="G1129" s="492">
        <f t="shared" si="52"/>
        <v>0</v>
      </c>
      <c r="H1129" s="492">
        <f>IF($S$4="Y",F1129*0.05,0)</f>
        <v>0</v>
      </c>
    </row>
    <row r="1130" spans="1:8" s="494" customFormat="1" ht="15" customHeight="1">
      <c r="A1130" s="490" t="s">
        <v>575</v>
      </c>
      <c r="B1130" s="498" t="s">
        <v>1258</v>
      </c>
      <c r="C1130" s="506" t="str">
        <f t="shared" si="53"/>
        <v>16-16</v>
      </c>
      <c r="D1130" s="500">
        <v>0</v>
      </c>
      <c r="F1130" s="492">
        <f t="shared" si="51"/>
        <v>0</v>
      </c>
      <c r="G1130" s="492">
        <f t="shared" si="52"/>
        <v>0</v>
      </c>
      <c r="H1130" s="492">
        <f>IF($S$5="Y",F1130*0.05,0)</f>
        <v>0</v>
      </c>
    </row>
    <row r="1131" spans="1:8" s="494" customFormat="1" ht="15" customHeight="1">
      <c r="A1131" s="490" t="s">
        <v>575</v>
      </c>
      <c r="B1131" s="498" t="s">
        <v>1258</v>
      </c>
      <c r="C1131" s="507" t="str">
        <f t="shared" si="53"/>
        <v>13-01</v>
      </c>
      <c r="D1131" s="500">
        <v>0</v>
      </c>
      <c r="F1131" s="492">
        <f t="shared" si="51"/>
        <v>0</v>
      </c>
      <c r="G1131" s="492">
        <f t="shared" si="52"/>
        <v>0</v>
      </c>
      <c r="H1131" s="492">
        <f>IF($S$6="Y",F1131*0.05,0)</f>
        <v>0</v>
      </c>
    </row>
    <row r="1132" spans="1:8" s="494" customFormat="1" ht="15" customHeight="1">
      <c r="A1132" s="490" t="s">
        <v>575</v>
      </c>
      <c r="B1132" s="498" t="s">
        <v>1258</v>
      </c>
      <c r="C1132" s="508" t="str">
        <f t="shared" si="53"/>
        <v>07-13</v>
      </c>
      <c r="D1132" s="500">
        <v>0</v>
      </c>
      <c r="F1132" s="492">
        <f t="shared" si="51"/>
        <v>0</v>
      </c>
      <c r="G1132" s="492">
        <f t="shared" si="52"/>
        <v>0</v>
      </c>
      <c r="H1132" s="492">
        <f>IF($S$7="Y",F1132*0.05,0)</f>
        <v>0</v>
      </c>
    </row>
    <row r="1133" spans="1:8" s="494" customFormat="1" ht="15" customHeight="1">
      <c r="A1133" s="490" t="s">
        <v>575</v>
      </c>
      <c r="B1133" s="498" t="s">
        <v>1258</v>
      </c>
      <c r="C1133" s="509" t="str">
        <f t="shared" si="53"/>
        <v>11-26</v>
      </c>
      <c r="D1133" s="500">
        <v>0</v>
      </c>
      <c r="F1133" s="492">
        <f t="shared" si="51"/>
        <v>0</v>
      </c>
      <c r="G1133" s="492">
        <f t="shared" si="52"/>
        <v>0</v>
      </c>
      <c r="H1133" s="492">
        <f>IF($S$8="Y",F1133*0.05,0)</f>
        <v>0</v>
      </c>
    </row>
    <row r="1134" spans="1:8" s="494" customFormat="1" ht="15" customHeight="1">
      <c r="A1134" s="490" t="s">
        <v>575</v>
      </c>
      <c r="B1134" s="498" t="s">
        <v>1258</v>
      </c>
      <c r="C1134" s="512" t="str">
        <f t="shared" si="53"/>
        <v>18-01</v>
      </c>
      <c r="D1134" s="500">
        <v>0</v>
      </c>
      <c r="F1134" s="492">
        <f t="shared" si="51"/>
        <v>0</v>
      </c>
      <c r="G1134" s="492">
        <f t="shared" si="52"/>
        <v>0</v>
      </c>
      <c r="H1134" s="492">
        <f>IF($S$9="Y",F1134*0.05,0)</f>
        <v>0</v>
      </c>
    </row>
    <row r="1135" spans="1:8" s="494" customFormat="1" ht="15" customHeight="1">
      <c r="A1135" s="490" t="s">
        <v>575</v>
      </c>
      <c r="B1135" s="498" t="s">
        <v>1258</v>
      </c>
      <c r="C1135" s="513" t="str">
        <f t="shared" si="53"/>
        <v>Color Code</v>
      </c>
      <c r="D1135" s="500">
        <v>0</v>
      </c>
      <c r="F1135" s="492">
        <f t="shared" si="51"/>
        <v>0</v>
      </c>
      <c r="G1135" s="492">
        <f t="shared" si="52"/>
        <v>0</v>
      </c>
      <c r="H1135" s="492">
        <f>IF($S$10="Y",F1135*0.05,0)</f>
        <v>0</v>
      </c>
    </row>
    <row r="1136" spans="1:8" s="494" customFormat="1" ht="15" customHeight="1">
      <c r="A1136" s="490" t="s">
        <v>675</v>
      </c>
      <c r="B1136" s="498" t="s">
        <v>1259</v>
      </c>
      <c r="C1136" s="499" t="str">
        <f t="shared" si="53"/>
        <v>11-12</v>
      </c>
      <c r="D1136" s="500">
        <v>0</v>
      </c>
      <c r="F1136" s="492">
        <f t="shared" si="51"/>
        <v>0</v>
      </c>
      <c r="G1136" s="492">
        <f t="shared" si="52"/>
        <v>0</v>
      </c>
      <c r="H1136" s="492">
        <f>IF($S$2="Y",F1136*0.05,0)</f>
        <v>0</v>
      </c>
    </row>
    <row r="1137" spans="1:8" s="494" customFormat="1" ht="15" customHeight="1">
      <c r="A1137" s="490" t="s">
        <v>675</v>
      </c>
      <c r="B1137" s="498" t="s">
        <v>1259</v>
      </c>
      <c r="C1137" s="504" t="str">
        <f t="shared" si="53"/>
        <v>14-01</v>
      </c>
      <c r="D1137" s="500">
        <v>0</v>
      </c>
      <c r="F1137" s="492">
        <f t="shared" si="51"/>
        <v>0</v>
      </c>
      <c r="G1137" s="492">
        <f t="shared" si="52"/>
        <v>0</v>
      </c>
      <c r="H1137" s="492">
        <f>IF($S$3="Y",F1137*0.05,0)</f>
        <v>0</v>
      </c>
    </row>
    <row r="1138" spans="1:8" s="494" customFormat="1" ht="15" customHeight="1">
      <c r="A1138" s="490" t="s">
        <v>675</v>
      </c>
      <c r="B1138" s="498" t="s">
        <v>1259</v>
      </c>
      <c r="C1138" s="505" t="str">
        <f t="shared" si="53"/>
        <v>15-12</v>
      </c>
      <c r="D1138" s="500">
        <v>0</v>
      </c>
      <c r="F1138" s="492">
        <f t="shared" si="51"/>
        <v>0</v>
      </c>
      <c r="G1138" s="492">
        <f t="shared" si="52"/>
        <v>0</v>
      </c>
      <c r="H1138" s="492">
        <f>IF($S$4="Y",F1138*0.05,0)</f>
        <v>0</v>
      </c>
    </row>
    <row r="1139" spans="1:8" s="494" customFormat="1" ht="15" customHeight="1">
      <c r="A1139" s="490" t="s">
        <v>675</v>
      </c>
      <c r="B1139" s="498" t="s">
        <v>1259</v>
      </c>
      <c r="C1139" s="506" t="str">
        <f t="shared" si="53"/>
        <v>16-16</v>
      </c>
      <c r="D1139" s="500">
        <v>0</v>
      </c>
      <c r="F1139" s="492">
        <f t="shared" si="51"/>
        <v>0</v>
      </c>
      <c r="G1139" s="492">
        <f t="shared" si="52"/>
        <v>0</v>
      </c>
      <c r="H1139" s="492">
        <f>IF($S$5="Y",F1139*0.05,0)</f>
        <v>0</v>
      </c>
    </row>
    <row r="1140" spans="1:8" s="494" customFormat="1" ht="15" customHeight="1">
      <c r="A1140" s="490" t="s">
        <v>675</v>
      </c>
      <c r="B1140" s="498" t="s">
        <v>1259</v>
      </c>
      <c r="C1140" s="507" t="str">
        <f t="shared" si="53"/>
        <v>13-01</v>
      </c>
      <c r="D1140" s="500">
        <v>0</v>
      </c>
      <c r="F1140" s="492">
        <f t="shared" si="51"/>
        <v>0</v>
      </c>
      <c r="G1140" s="492">
        <f t="shared" si="52"/>
        <v>0</v>
      </c>
      <c r="H1140" s="492">
        <f>IF($S$6="Y",F1140*0.05,0)</f>
        <v>0</v>
      </c>
    </row>
    <row r="1141" spans="1:8" s="494" customFormat="1" ht="15" customHeight="1">
      <c r="A1141" s="490" t="s">
        <v>675</v>
      </c>
      <c r="B1141" s="498" t="s">
        <v>1259</v>
      </c>
      <c r="C1141" s="508" t="str">
        <f t="shared" si="53"/>
        <v>07-13</v>
      </c>
      <c r="D1141" s="500">
        <v>0</v>
      </c>
      <c r="F1141" s="492">
        <f t="shared" si="51"/>
        <v>0</v>
      </c>
      <c r="G1141" s="492">
        <f t="shared" si="52"/>
        <v>0</v>
      </c>
      <c r="H1141" s="492">
        <f>IF($S$7="Y",F1141*0.05,0)</f>
        <v>0</v>
      </c>
    </row>
    <row r="1142" spans="1:8" s="494" customFormat="1" ht="15" customHeight="1">
      <c r="A1142" s="490" t="s">
        <v>675</v>
      </c>
      <c r="B1142" s="498" t="s">
        <v>1259</v>
      </c>
      <c r="C1142" s="509" t="str">
        <f t="shared" si="53"/>
        <v>11-26</v>
      </c>
      <c r="D1142" s="500">
        <v>0</v>
      </c>
      <c r="F1142" s="492">
        <f t="shared" si="51"/>
        <v>0</v>
      </c>
      <c r="G1142" s="492">
        <f t="shared" si="52"/>
        <v>0</v>
      </c>
      <c r="H1142" s="492">
        <f>IF($S$8="Y",F1142*0.05,0)</f>
        <v>0</v>
      </c>
    </row>
    <row r="1143" spans="1:8" s="494" customFormat="1" ht="15" customHeight="1">
      <c r="A1143" s="490" t="s">
        <v>675</v>
      </c>
      <c r="B1143" s="498" t="s">
        <v>1259</v>
      </c>
      <c r="C1143" s="512" t="str">
        <f t="shared" si="53"/>
        <v>18-01</v>
      </c>
      <c r="D1143" s="500">
        <v>0</v>
      </c>
      <c r="F1143" s="492">
        <f t="shared" si="51"/>
        <v>0</v>
      </c>
      <c r="G1143" s="492">
        <f t="shared" si="52"/>
        <v>0</v>
      </c>
      <c r="H1143" s="492">
        <f>IF($S$9="Y",F1143*0.05,0)</f>
        <v>0</v>
      </c>
    </row>
    <row r="1144" spans="1:8" s="494" customFormat="1" ht="15" customHeight="1">
      <c r="A1144" s="490" t="s">
        <v>675</v>
      </c>
      <c r="B1144" s="498" t="s">
        <v>1259</v>
      </c>
      <c r="C1144" s="513" t="str">
        <f t="shared" si="53"/>
        <v>Color Code</v>
      </c>
      <c r="D1144" s="500">
        <v>0</v>
      </c>
      <c r="F1144" s="492">
        <f t="shared" si="51"/>
        <v>0</v>
      </c>
      <c r="G1144" s="492">
        <f t="shared" si="52"/>
        <v>0</v>
      </c>
      <c r="H1144" s="492">
        <f>IF($S$10="Y",F1144*0.05,0)</f>
        <v>0</v>
      </c>
    </row>
    <row r="1145" spans="1:8" s="494" customFormat="1" ht="15" customHeight="1">
      <c r="A1145" s="490" t="s">
        <v>845</v>
      </c>
      <c r="B1145" s="498" t="s">
        <v>1260</v>
      </c>
      <c r="C1145" s="499" t="str">
        <f t="shared" si="53"/>
        <v>11-12</v>
      </c>
      <c r="D1145" s="500">
        <v>0</v>
      </c>
      <c r="F1145" s="492">
        <f t="shared" si="51"/>
        <v>0</v>
      </c>
      <c r="G1145" s="492">
        <f t="shared" si="52"/>
        <v>0</v>
      </c>
      <c r="H1145" s="492">
        <f>IF($S$2="Y",F1145*0.05,0)</f>
        <v>0</v>
      </c>
    </row>
    <row r="1146" spans="1:8" s="494" customFormat="1" ht="15" customHeight="1">
      <c r="A1146" s="490" t="s">
        <v>845</v>
      </c>
      <c r="B1146" s="498" t="s">
        <v>1260</v>
      </c>
      <c r="C1146" s="504" t="str">
        <f t="shared" si="53"/>
        <v>14-01</v>
      </c>
      <c r="D1146" s="500">
        <v>0</v>
      </c>
      <c r="F1146" s="492">
        <f t="shared" si="51"/>
        <v>0</v>
      </c>
      <c r="G1146" s="492">
        <f t="shared" si="52"/>
        <v>0</v>
      </c>
      <c r="H1146" s="492">
        <f>IF($S$3="Y",F1146*0.05,0)</f>
        <v>0</v>
      </c>
    </row>
    <row r="1147" spans="1:8" s="494" customFormat="1" ht="15" customHeight="1">
      <c r="A1147" s="490" t="s">
        <v>845</v>
      </c>
      <c r="B1147" s="498" t="s">
        <v>1260</v>
      </c>
      <c r="C1147" s="505" t="str">
        <f t="shared" si="53"/>
        <v>15-12</v>
      </c>
      <c r="D1147" s="500">
        <v>0</v>
      </c>
      <c r="F1147" s="492">
        <f t="shared" si="51"/>
        <v>0</v>
      </c>
      <c r="G1147" s="492">
        <f t="shared" si="52"/>
        <v>0</v>
      </c>
      <c r="H1147" s="492">
        <f>IF($S$4="Y",F1147*0.05,0)</f>
        <v>0</v>
      </c>
    </row>
    <row r="1148" spans="1:8" s="494" customFormat="1" ht="15" customHeight="1">
      <c r="A1148" s="490" t="s">
        <v>845</v>
      </c>
      <c r="B1148" s="498" t="s">
        <v>1260</v>
      </c>
      <c r="C1148" s="506" t="str">
        <f t="shared" si="53"/>
        <v>16-16</v>
      </c>
      <c r="D1148" s="500">
        <v>0</v>
      </c>
      <c r="F1148" s="492">
        <f t="shared" si="51"/>
        <v>0</v>
      </c>
      <c r="G1148" s="492">
        <f t="shared" si="52"/>
        <v>0</v>
      </c>
      <c r="H1148" s="492">
        <f>IF($S$5="Y",F1148*0.05,0)</f>
        <v>0</v>
      </c>
    </row>
    <row r="1149" spans="1:8" s="494" customFormat="1" ht="15" customHeight="1">
      <c r="A1149" s="490" t="s">
        <v>845</v>
      </c>
      <c r="B1149" s="498" t="s">
        <v>1260</v>
      </c>
      <c r="C1149" s="507" t="str">
        <f t="shared" si="53"/>
        <v>13-01</v>
      </c>
      <c r="D1149" s="500">
        <v>0</v>
      </c>
      <c r="F1149" s="492">
        <f t="shared" si="51"/>
        <v>0</v>
      </c>
      <c r="G1149" s="492">
        <f t="shared" si="52"/>
        <v>0</v>
      </c>
      <c r="H1149" s="492">
        <f>IF($S$6="Y",F1149*0.05,0)</f>
        <v>0</v>
      </c>
    </row>
    <row r="1150" spans="1:8" s="494" customFormat="1" ht="15" customHeight="1">
      <c r="A1150" s="490" t="s">
        <v>845</v>
      </c>
      <c r="B1150" s="498" t="s">
        <v>1260</v>
      </c>
      <c r="C1150" s="508" t="str">
        <f t="shared" si="53"/>
        <v>07-13</v>
      </c>
      <c r="D1150" s="500">
        <v>0</v>
      </c>
      <c r="F1150" s="492">
        <f t="shared" si="51"/>
        <v>0</v>
      </c>
      <c r="G1150" s="492">
        <f t="shared" si="52"/>
        <v>0</v>
      </c>
      <c r="H1150" s="492">
        <f>IF($S$7="Y",F1150*0.05,0)</f>
        <v>0</v>
      </c>
    </row>
    <row r="1151" spans="1:8" s="494" customFormat="1" ht="15" customHeight="1">
      <c r="A1151" s="490" t="s">
        <v>845</v>
      </c>
      <c r="B1151" s="498" t="s">
        <v>1260</v>
      </c>
      <c r="C1151" s="509" t="str">
        <f t="shared" si="53"/>
        <v>11-26</v>
      </c>
      <c r="D1151" s="500">
        <v>0</v>
      </c>
      <c r="F1151" s="492">
        <f t="shared" si="51"/>
        <v>0</v>
      </c>
      <c r="G1151" s="492">
        <f t="shared" si="52"/>
        <v>0</v>
      </c>
      <c r="H1151" s="492">
        <f>IF($S$8="Y",F1151*0.05,0)</f>
        <v>0</v>
      </c>
    </row>
    <row r="1152" spans="1:8" s="494" customFormat="1" ht="15" customHeight="1">
      <c r="A1152" s="490" t="s">
        <v>845</v>
      </c>
      <c r="B1152" s="498" t="s">
        <v>1260</v>
      </c>
      <c r="C1152" s="512" t="str">
        <f t="shared" si="53"/>
        <v>18-01</v>
      </c>
      <c r="D1152" s="500">
        <v>0</v>
      </c>
      <c r="F1152" s="492">
        <f t="shared" si="51"/>
        <v>0</v>
      </c>
      <c r="G1152" s="492">
        <f t="shared" si="52"/>
        <v>0</v>
      </c>
      <c r="H1152" s="492">
        <f>IF($S$9="Y",F1152*0.05,0)</f>
        <v>0</v>
      </c>
    </row>
    <row r="1153" spans="1:8" s="494" customFormat="1" ht="15" customHeight="1">
      <c r="A1153" s="490" t="s">
        <v>845</v>
      </c>
      <c r="B1153" s="498" t="s">
        <v>1260</v>
      </c>
      <c r="C1153" s="513" t="str">
        <f t="shared" si="53"/>
        <v>Color Code</v>
      </c>
      <c r="D1153" s="500">
        <v>0</v>
      </c>
      <c r="F1153" s="492">
        <f t="shared" si="51"/>
        <v>0</v>
      </c>
      <c r="G1153" s="492">
        <f t="shared" si="52"/>
        <v>0</v>
      </c>
      <c r="H1153" s="492">
        <f>IF($S$10="Y",F1153*0.05,0)</f>
        <v>0</v>
      </c>
    </row>
    <row r="1154" spans="1:8" s="494" customFormat="1" ht="15" customHeight="1">
      <c r="A1154" s="490" t="s">
        <v>577</v>
      </c>
      <c r="B1154" s="498" t="s">
        <v>1261</v>
      </c>
      <c r="C1154" s="499" t="str">
        <f t="shared" si="53"/>
        <v>11-12</v>
      </c>
      <c r="D1154" s="500">
        <v>0</v>
      </c>
      <c r="F1154" s="492">
        <f t="shared" ref="F1154:F1217" si="54">D1154*E1154</f>
        <v>0</v>
      </c>
      <c r="G1154" s="492">
        <f t="shared" ref="G1154:G1217" si="55">IF($S$11="Y",F1154*0.05,0)</f>
        <v>0</v>
      </c>
      <c r="H1154" s="492">
        <f>IF($S$2="Y",F1154*0.05,0)</f>
        <v>0</v>
      </c>
    </row>
    <row r="1155" spans="1:8" s="494" customFormat="1" ht="15" customHeight="1">
      <c r="A1155" s="490" t="s">
        <v>577</v>
      </c>
      <c r="B1155" s="498" t="s">
        <v>1261</v>
      </c>
      <c r="C1155" s="504" t="str">
        <f t="shared" si="53"/>
        <v>14-01</v>
      </c>
      <c r="D1155" s="500">
        <v>0</v>
      </c>
      <c r="F1155" s="492">
        <f t="shared" si="54"/>
        <v>0</v>
      </c>
      <c r="G1155" s="492">
        <f t="shared" si="55"/>
        <v>0</v>
      </c>
      <c r="H1155" s="492">
        <f>IF($S$3="Y",F1155*0.05,0)</f>
        <v>0</v>
      </c>
    </row>
    <row r="1156" spans="1:8" s="494" customFormat="1" ht="15" customHeight="1">
      <c r="A1156" s="490" t="s">
        <v>577</v>
      </c>
      <c r="B1156" s="498" t="s">
        <v>1261</v>
      </c>
      <c r="C1156" s="505" t="str">
        <f t="shared" si="53"/>
        <v>15-12</v>
      </c>
      <c r="D1156" s="500">
        <v>0</v>
      </c>
      <c r="F1156" s="492">
        <f t="shared" si="54"/>
        <v>0</v>
      </c>
      <c r="G1156" s="492">
        <f t="shared" si="55"/>
        <v>0</v>
      </c>
      <c r="H1156" s="492">
        <f>IF($S$4="Y",F1156*0.05,0)</f>
        <v>0</v>
      </c>
    </row>
    <row r="1157" spans="1:8" s="494" customFormat="1" ht="15" customHeight="1">
      <c r="A1157" s="490" t="s">
        <v>577</v>
      </c>
      <c r="B1157" s="498" t="s">
        <v>1261</v>
      </c>
      <c r="C1157" s="506" t="str">
        <f t="shared" si="53"/>
        <v>16-16</v>
      </c>
      <c r="D1157" s="500">
        <v>0</v>
      </c>
      <c r="F1157" s="492">
        <f t="shared" si="54"/>
        <v>0</v>
      </c>
      <c r="G1157" s="492">
        <f t="shared" si="55"/>
        <v>0</v>
      </c>
      <c r="H1157" s="492">
        <f>IF($S$5="Y",F1157*0.05,0)</f>
        <v>0</v>
      </c>
    </row>
    <row r="1158" spans="1:8" s="494" customFormat="1" ht="15" customHeight="1">
      <c r="A1158" s="490" t="s">
        <v>577</v>
      </c>
      <c r="B1158" s="498" t="s">
        <v>1261</v>
      </c>
      <c r="C1158" s="507" t="str">
        <f t="shared" si="53"/>
        <v>13-01</v>
      </c>
      <c r="D1158" s="500">
        <v>0</v>
      </c>
      <c r="F1158" s="492">
        <f t="shared" si="54"/>
        <v>0</v>
      </c>
      <c r="G1158" s="492">
        <f t="shared" si="55"/>
        <v>0</v>
      </c>
      <c r="H1158" s="492">
        <f>IF($S$6="Y",F1158*0.05,0)</f>
        <v>0</v>
      </c>
    </row>
    <row r="1159" spans="1:8" s="494" customFormat="1" ht="15" customHeight="1">
      <c r="A1159" s="490" t="s">
        <v>577</v>
      </c>
      <c r="B1159" s="498" t="s">
        <v>1261</v>
      </c>
      <c r="C1159" s="508" t="str">
        <f t="shared" si="53"/>
        <v>07-13</v>
      </c>
      <c r="D1159" s="500">
        <v>0</v>
      </c>
      <c r="F1159" s="492">
        <f t="shared" si="54"/>
        <v>0</v>
      </c>
      <c r="G1159" s="492">
        <f t="shared" si="55"/>
        <v>0</v>
      </c>
      <c r="H1159" s="492">
        <f>IF($S$7="Y",F1159*0.05,0)</f>
        <v>0</v>
      </c>
    </row>
    <row r="1160" spans="1:8" s="494" customFormat="1" ht="15" customHeight="1">
      <c r="A1160" s="490" t="s">
        <v>577</v>
      </c>
      <c r="B1160" s="498" t="s">
        <v>1261</v>
      </c>
      <c r="C1160" s="509" t="str">
        <f t="shared" si="53"/>
        <v>11-26</v>
      </c>
      <c r="D1160" s="500">
        <v>0</v>
      </c>
      <c r="F1160" s="492">
        <f t="shared" si="54"/>
        <v>0</v>
      </c>
      <c r="G1160" s="492">
        <f t="shared" si="55"/>
        <v>0</v>
      </c>
      <c r="H1160" s="492">
        <f>IF($S$8="Y",F1160*0.05,0)</f>
        <v>0</v>
      </c>
    </row>
    <row r="1161" spans="1:8" s="494" customFormat="1" ht="15" customHeight="1">
      <c r="A1161" s="490" t="s">
        <v>577</v>
      </c>
      <c r="B1161" s="498" t="s">
        <v>1261</v>
      </c>
      <c r="C1161" s="512" t="str">
        <f t="shared" si="53"/>
        <v>18-01</v>
      </c>
      <c r="D1161" s="500">
        <v>0</v>
      </c>
      <c r="F1161" s="492">
        <f t="shared" si="54"/>
        <v>0</v>
      </c>
      <c r="G1161" s="492">
        <f t="shared" si="55"/>
        <v>0</v>
      </c>
      <c r="H1161" s="492">
        <f>IF($S$9="Y",F1161*0.05,0)</f>
        <v>0</v>
      </c>
    </row>
    <row r="1162" spans="1:8" s="494" customFormat="1" ht="15" customHeight="1">
      <c r="A1162" s="490" t="s">
        <v>577</v>
      </c>
      <c r="B1162" s="498" t="s">
        <v>1261</v>
      </c>
      <c r="C1162" s="513" t="str">
        <f t="shared" si="53"/>
        <v>Color Code</v>
      </c>
      <c r="D1162" s="500">
        <v>0</v>
      </c>
      <c r="F1162" s="492">
        <f t="shared" si="54"/>
        <v>0</v>
      </c>
      <c r="G1162" s="492">
        <f t="shared" si="55"/>
        <v>0</v>
      </c>
      <c r="H1162" s="492">
        <f>IF($S$10="Y",F1162*0.05,0)</f>
        <v>0</v>
      </c>
    </row>
    <row r="1163" spans="1:8" s="494" customFormat="1" ht="15" customHeight="1">
      <c r="A1163" s="490" t="s">
        <v>649</v>
      </c>
      <c r="B1163" s="498" t="s">
        <v>1262</v>
      </c>
      <c r="C1163" s="499" t="str">
        <f t="shared" ref="C1163:C1226" si="56">C1154</f>
        <v>11-12</v>
      </c>
      <c r="D1163" s="500">
        <v>0</v>
      </c>
      <c r="F1163" s="492">
        <f t="shared" si="54"/>
        <v>0</v>
      </c>
      <c r="G1163" s="492">
        <f t="shared" si="55"/>
        <v>0</v>
      </c>
      <c r="H1163" s="492">
        <f>IF($S$2="Y",F1163*0.05,0)</f>
        <v>0</v>
      </c>
    </row>
    <row r="1164" spans="1:8" s="494" customFormat="1" ht="15" customHeight="1">
      <c r="A1164" s="490" t="s">
        <v>649</v>
      </c>
      <c r="B1164" s="498" t="s">
        <v>1262</v>
      </c>
      <c r="C1164" s="504" t="str">
        <f t="shared" si="56"/>
        <v>14-01</v>
      </c>
      <c r="D1164" s="500">
        <v>0</v>
      </c>
      <c r="F1164" s="492">
        <f t="shared" si="54"/>
        <v>0</v>
      </c>
      <c r="G1164" s="492">
        <f t="shared" si="55"/>
        <v>0</v>
      </c>
      <c r="H1164" s="492">
        <f>IF($S$3="Y",F1164*0.05,0)</f>
        <v>0</v>
      </c>
    </row>
    <row r="1165" spans="1:8" s="494" customFormat="1" ht="15" customHeight="1">
      <c r="A1165" s="490" t="s">
        <v>649</v>
      </c>
      <c r="B1165" s="498" t="s">
        <v>1262</v>
      </c>
      <c r="C1165" s="505" t="str">
        <f t="shared" si="56"/>
        <v>15-12</v>
      </c>
      <c r="D1165" s="500">
        <v>0</v>
      </c>
      <c r="F1165" s="492">
        <f t="shared" si="54"/>
        <v>0</v>
      </c>
      <c r="G1165" s="492">
        <f t="shared" si="55"/>
        <v>0</v>
      </c>
      <c r="H1165" s="492">
        <f>IF($S$4="Y",F1165*0.05,0)</f>
        <v>0</v>
      </c>
    </row>
    <row r="1166" spans="1:8" s="494" customFormat="1" ht="15" customHeight="1">
      <c r="A1166" s="490" t="s">
        <v>649</v>
      </c>
      <c r="B1166" s="498" t="s">
        <v>1262</v>
      </c>
      <c r="C1166" s="506" t="str">
        <f t="shared" si="56"/>
        <v>16-16</v>
      </c>
      <c r="D1166" s="500">
        <v>0</v>
      </c>
      <c r="F1166" s="492">
        <f t="shared" si="54"/>
        <v>0</v>
      </c>
      <c r="G1166" s="492">
        <f t="shared" si="55"/>
        <v>0</v>
      </c>
      <c r="H1166" s="492">
        <f>IF($S$5="Y",F1166*0.05,0)</f>
        <v>0</v>
      </c>
    </row>
    <row r="1167" spans="1:8" s="494" customFormat="1" ht="15" customHeight="1">
      <c r="A1167" s="490" t="s">
        <v>649</v>
      </c>
      <c r="B1167" s="498" t="s">
        <v>1262</v>
      </c>
      <c r="C1167" s="507" t="str">
        <f t="shared" si="56"/>
        <v>13-01</v>
      </c>
      <c r="D1167" s="500">
        <v>0</v>
      </c>
      <c r="F1167" s="492">
        <f t="shared" si="54"/>
        <v>0</v>
      </c>
      <c r="G1167" s="492">
        <f t="shared" si="55"/>
        <v>0</v>
      </c>
      <c r="H1167" s="492">
        <f>IF($S$6="Y",F1167*0.05,0)</f>
        <v>0</v>
      </c>
    </row>
    <row r="1168" spans="1:8" s="494" customFormat="1" ht="15" customHeight="1">
      <c r="A1168" s="490" t="s">
        <v>649</v>
      </c>
      <c r="B1168" s="498" t="s">
        <v>1262</v>
      </c>
      <c r="C1168" s="508" t="str">
        <f t="shared" si="56"/>
        <v>07-13</v>
      </c>
      <c r="D1168" s="500">
        <v>0</v>
      </c>
      <c r="F1168" s="492">
        <f t="shared" si="54"/>
        <v>0</v>
      </c>
      <c r="G1168" s="492">
        <f t="shared" si="55"/>
        <v>0</v>
      </c>
      <c r="H1168" s="492">
        <f>IF($S$7="Y",F1168*0.05,0)</f>
        <v>0</v>
      </c>
    </row>
    <row r="1169" spans="1:8" s="494" customFormat="1" ht="15" customHeight="1">
      <c r="A1169" s="490" t="s">
        <v>649</v>
      </c>
      <c r="B1169" s="498" t="s">
        <v>1262</v>
      </c>
      <c r="C1169" s="509" t="str">
        <f t="shared" si="56"/>
        <v>11-26</v>
      </c>
      <c r="D1169" s="500">
        <v>0</v>
      </c>
      <c r="F1169" s="492">
        <f t="shared" si="54"/>
        <v>0</v>
      </c>
      <c r="G1169" s="492">
        <f t="shared" si="55"/>
        <v>0</v>
      </c>
      <c r="H1169" s="492">
        <f>IF($S$8="Y",F1169*0.05,0)</f>
        <v>0</v>
      </c>
    </row>
    <row r="1170" spans="1:8" s="494" customFormat="1" ht="15" customHeight="1">
      <c r="A1170" s="490" t="s">
        <v>649</v>
      </c>
      <c r="B1170" s="498" t="s">
        <v>1262</v>
      </c>
      <c r="C1170" s="512" t="str">
        <f t="shared" si="56"/>
        <v>18-01</v>
      </c>
      <c r="D1170" s="500">
        <v>0</v>
      </c>
      <c r="F1170" s="492">
        <f t="shared" si="54"/>
        <v>0</v>
      </c>
      <c r="G1170" s="492">
        <f t="shared" si="55"/>
        <v>0</v>
      </c>
      <c r="H1170" s="492">
        <f>IF($S$9="Y",F1170*0.05,0)</f>
        <v>0</v>
      </c>
    </row>
    <row r="1171" spans="1:8" s="494" customFormat="1" ht="15" customHeight="1">
      <c r="A1171" s="490" t="s">
        <v>649</v>
      </c>
      <c r="B1171" s="498" t="s">
        <v>1262</v>
      </c>
      <c r="C1171" s="513" t="str">
        <f t="shared" si="56"/>
        <v>Color Code</v>
      </c>
      <c r="D1171" s="500">
        <v>0</v>
      </c>
      <c r="F1171" s="492">
        <f t="shared" si="54"/>
        <v>0</v>
      </c>
      <c r="G1171" s="492">
        <f t="shared" si="55"/>
        <v>0</v>
      </c>
      <c r="H1171" s="492">
        <f>IF($S$10="Y",F1171*0.05,0)</f>
        <v>0</v>
      </c>
    </row>
    <row r="1172" spans="1:8" s="494" customFormat="1" ht="15" customHeight="1">
      <c r="A1172" s="490" t="s">
        <v>651</v>
      </c>
      <c r="B1172" s="498" t="s">
        <v>1263</v>
      </c>
      <c r="C1172" s="499" t="str">
        <f t="shared" si="56"/>
        <v>11-12</v>
      </c>
      <c r="D1172" s="500">
        <v>0</v>
      </c>
      <c r="F1172" s="492">
        <f t="shared" si="54"/>
        <v>0</v>
      </c>
      <c r="G1172" s="492">
        <f t="shared" si="55"/>
        <v>0</v>
      </c>
      <c r="H1172" s="492">
        <f>IF($S$2="Y",F1172*0.05,0)</f>
        <v>0</v>
      </c>
    </row>
    <row r="1173" spans="1:8" s="494" customFormat="1" ht="15" customHeight="1">
      <c r="A1173" s="490" t="s">
        <v>651</v>
      </c>
      <c r="B1173" s="498" t="s">
        <v>1263</v>
      </c>
      <c r="C1173" s="504" t="str">
        <f t="shared" si="56"/>
        <v>14-01</v>
      </c>
      <c r="D1173" s="500">
        <v>0</v>
      </c>
      <c r="F1173" s="492">
        <f t="shared" si="54"/>
        <v>0</v>
      </c>
      <c r="G1173" s="492">
        <f t="shared" si="55"/>
        <v>0</v>
      </c>
      <c r="H1173" s="492">
        <f>IF($S$3="Y",F1173*0.05,0)</f>
        <v>0</v>
      </c>
    </row>
    <row r="1174" spans="1:8" s="494" customFormat="1" ht="15" customHeight="1">
      <c r="A1174" s="490" t="s">
        <v>651</v>
      </c>
      <c r="B1174" s="498" t="s">
        <v>1263</v>
      </c>
      <c r="C1174" s="505" t="str">
        <f t="shared" si="56"/>
        <v>15-12</v>
      </c>
      <c r="D1174" s="500">
        <v>0</v>
      </c>
      <c r="F1174" s="492">
        <f t="shared" si="54"/>
        <v>0</v>
      </c>
      <c r="G1174" s="492">
        <f t="shared" si="55"/>
        <v>0</v>
      </c>
      <c r="H1174" s="492">
        <f>IF($S$4="Y",F1174*0.05,0)</f>
        <v>0</v>
      </c>
    </row>
    <row r="1175" spans="1:8" s="494" customFormat="1" ht="15" customHeight="1">
      <c r="A1175" s="490" t="s">
        <v>651</v>
      </c>
      <c r="B1175" s="498" t="s">
        <v>1263</v>
      </c>
      <c r="C1175" s="506" t="str">
        <f t="shared" si="56"/>
        <v>16-16</v>
      </c>
      <c r="D1175" s="500">
        <v>0</v>
      </c>
      <c r="F1175" s="492">
        <f t="shared" si="54"/>
        <v>0</v>
      </c>
      <c r="G1175" s="492">
        <f t="shared" si="55"/>
        <v>0</v>
      </c>
      <c r="H1175" s="492">
        <f>IF($S$5="Y",F1175*0.05,0)</f>
        <v>0</v>
      </c>
    </row>
    <row r="1176" spans="1:8" s="494" customFormat="1" ht="15" customHeight="1">
      <c r="A1176" s="490" t="s">
        <v>651</v>
      </c>
      <c r="B1176" s="498" t="s">
        <v>1263</v>
      </c>
      <c r="C1176" s="507" t="str">
        <f t="shared" si="56"/>
        <v>13-01</v>
      </c>
      <c r="D1176" s="500">
        <v>0</v>
      </c>
      <c r="F1176" s="492">
        <f t="shared" si="54"/>
        <v>0</v>
      </c>
      <c r="G1176" s="492">
        <f t="shared" si="55"/>
        <v>0</v>
      </c>
      <c r="H1176" s="492">
        <f>IF($S$6="Y",F1176*0.05,0)</f>
        <v>0</v>
      </c>
    </row>
    <row r="1177" spans="1:8" s="494" customFormat="1" ht="15" customHeight="1">
      <c r="A1177" s="490" t="s">
        <v>651</v>
      </c>
      <c r="B1177" s="498" t="s">
        <v>1263</v>
      </c>
      <c r="C1177" s="508" t="str">
        <f t="shared" si="56"/>
        <v>07-13</v>
      </c>
      <c r="D1177" s="500">
        <v>0</v>
      </c>
      <c r="F1177" s="492">
        <f t="shared" si="54"/>
        <v>0</v>
      </c>
      <c r="G1177" s="492">
        <f t="shared" si="55"/>
        <v>0</v>
      </c>
      <c r="H1177" s="492">
        <f>IF($S$7="Y",F1177*0.05,0)</f>
        <v>0</v>
      </c>
    </row>
    <row r="1178" spans="1:8" s="494" customFormat="1" ht="15" customHeight="1">
      <c r="A1178" s="490" t="s">
        <v>651</v>
      </c>
      <c r="B1178" s="498" t="s">
        <v>1263</v>
      </c>
      <c r="C1178" s="509" t="str">
        <f t="shared" si="56"/>
        <v>11-26</v>
      </c>
      <c r="D1178" s="500">
        <v>0</v>
      </c>
      <c r="F1178" s="492">
        <f t="shared" si="54"/>
        <v>0</v>
      </c>
      <c r="G1178" s="492">
        <f t="shared" si="55"/>
        <v>0</v>
      </c>
      <c r="H1178" s="492">
        <f>IF($S$8="Y",F1178*0.05,0)</f>
        <v>0</v>
      </c>
    </row>
    <row r="1179" spans="1:8" s="494" customFormat="1" ht="15" customHeight="1">
      <c r="A1179" s="490" t="s">
        <v>651</v>
      </c>
      <c r="B1179" s="498" t="s">
        <v>1263</v>
      </c>
      <c r="C1179" s="512" t="str">
        <f t="shared" si="56"/>
        <v>18-01</v>
      </c>
      <c r="D1179" s="500">
        <v>0</v>
      </c>
      <c r="F1179" s="492">
        <f t="shared" si="54"/>
        <v>0</v>
      </c>
      <c r="G1179" s="492">
        <f t="shared" si="55"/>
        <v>0</v>
      </c>
      <c r="H1179" s="492">
        <f>IF($S$9="Y",F1179*0.05,0)</f>
        <v>0</v>
      </c>
    </row>
    <row r="1180" spans="1:8" s="494" customFormat="1" ht="15" customHeight="1">
      <c r="A1180" s="490" t="s">
        <v>651</v>
      </c>
      <c r="B1180" s="498" t="s">
        <v>1263</v>
      </c>
      <c r="C1180" s="513" t="str">
        <f t="shared" si="56"/>
        <v>Color Code</v>
      </c>
      <c r="D1180" s="500">
        <v>0</v>
      </c>
      <c r="F1180" s="492">
        <f t="shared" si="54"/>
        <v>0</v>
      </c>
      <c r="G1180" s="492">
        <f t="shared" si="55"/>
        <v>0</v>
      </c>
      <c r="H1180" s="492">
        <f>IF($S$10="Y",F1180*0.05,0)</f>
        <v>0</v>
      </c>
    </row>
    <row r="1181" spans="1:8" s="494" customFormat="1" ht="15" customHeight="1">
      <c r="A1181" s="490" t="s">
        <v>505</v>
      </c>
      <c r="B1181" s="498" t="s">
        <v>1264</v>
      </c>
      <c r="C1181" s="499" t="str">
        <f t="shared" si="56"/>
        <v>11-12</v>
      </c>
      <c r="D1181" s="500">
        <v>0</v>
      </c>
      <c r="F1181" s="492">
        <f t="shared" si="54"/>
        <v>0</v>
      </c>
      <c r="G1181" s="492">
        <f t="shared" si="55"/>
        <v>0</v>
      </c>
      <c r="H1181" s="492">
        <f>IF($S$2="Y",F1181*0.05,0)</f>
        <v>0</v>
      </c>
    </row>
    <row r="1182" spans="1:8" s="494" customFormat="1" ht="15" customHeight="1">
      <c r="A1182" s="490" t="s">
        <v>505</v>
      </c>
      <c r="B1182" s="498" t="s">
        <v>1264</v>
      </c>
      <c r="C1182" s="504" t="str">
        <f t="shared" si="56"/>
        <v>14-01</v>
      </c>
      <c r="D1182" s="500">
        <v>0</v>
      </c>
      <c r="F1182" s="492">
        <f t="shared" si="54"/>
        <v>0</v>
      </c>
      <c r="G1182" s="492">
        <f t="shared" si="55"/>
        <v>0</v>
      </c>
      <c r="H1182" s="492">
        <f>IF($S$3="Y",F1182*0.05,0)</f>
        <v>0</v>
      </c>
    </row>
    <row r="1183" spans="1:8" s="494" customFormat="1" ht="15" customHeight="1">
      <c r="A1183" s="490" t="s">
        <v>505</v>
      </c>
      <c r="B1183" s="498" t="s">
        <v>1264</v>
      </c>
      <c r="C1183" s="505" t="str">
        <f t="shared" si="56"/>
        <v>15-12</v>
      </c>
      <c r="D1183" s="500">
        <v>0</v>
      </c>
      <c r="F1183" s="492">
        <f t="shared" si="54"/>
        <v>0</v>
      </c>
      <c r="G1183" s="492">
        <f t="shared" si="55"/>
        <v>0</v>
      </c>
      <c r="H1183" s="492">
        <f>IF($S$4="Y",F1183*0.05,0)</f>
        <v>0</v>
      </c>
    </row>
    <row r="1184" spans="1:8" s="494" customFormat="1" ht="15" customHeight="1">
      <c r="A1184" s="490" t="s">
        <v>505</v>
      </c>
      <c r="B1184" s="498" t="s">
        <v>1264</v>
      </c>
      <c r="C1184" s="506" t="str">
        <f t="shared" si="56"/>
        <v>16-16</v>
      </c>
      <c r="D1184" s="500">
        <v>0</v>
      </c>
      <c r="F1184" s="492">
        <f t="shared" si="54"/>
        <v>0</v>
      </c>
      <c r="G1184" s="492">
        <f t="shared" si="55"/>
        <v>0</v>
      </c>
      <c r="H1184" s="492">
        <f>IF($S$5="Y",F1184*0.05,0)</f>
        <v>0</v>
      </c>
    </row>
    <row r="1185" spans="1:8" s="494" customFormat="1" ht="15" customHeight="1">
      <c r="A1185" s="490" t="s">
        <v>505</v>
      </c>
      <c r="B1185" s="498" t="s">
        <v>1264</v>
      </c>
      <c r="C1185" s="507" t="str">
        <f t="shared" si="56"/>
        <v>13-01</v>
      </c>
      <c r="D1185" s="500">
        <v>0</v>
      </c>
      <c r="F1185" s="492">
        <f t="shared" si="54"/>
        <v>0</v>
      </c>
      <c r="G1185" s="492">
        <f t="shared" si="55"/>
        <v>0</v>
      </c>
      <c r="H1185" s="492">
        <f>IF($S$6="Y",F1185*0.05,0)</f>
        <v>0</v>
      </c>
    </row>
    <row r="1186" spans="1:8" s="494" customFormat="1" ht="15" customHeight="1">
      <c r="A1186" s="490" t="s">
        <v>505</v>
      </c>
      <c r="B1186" s="498" t="s">
        <v>1264</v>
      </c>
      <c r="C1186" s="508" t="str">
        <f t="shared" si="56"/>
        <v>07-13</v>
      </c>
      <c r="D1186" s="500">
        <v>0</v>
      </c>
      <c r="F1186" s="492">
        <f t="shared" si="54"/>
        <v>0</v>
      </c>
      <c r="G1186" s="492">
        <f t="shared" si="55"/>
        <v>0</v>
      </c>
      <c r="H1186" s="492">
        <f>IF($S$7="Y",F1186*0.05,0)</f>
        <v>0</v>
      </c>
    </row>
    <row r="1187" spans="1:8" s="494" customFormat="1" ht="15" customHeight="1">
      <c r="A1187" s="490" t="s">
        <v>505</v>
      </c>
      <c r="B1187" s="498" t="s">
        <v>1264</v>
      </c>
      <c r="C1187" s="509" t="str">
        <f t="shared" si="56"/>
        <v>11-26</v>
      </c>
      <c r="D1187" s="500">
        <v>0</v>
      </c>
      <c r="F1187" s="492">
        <f t="shared" si="54"/>
        <v>0</v>
      </c>
      <c r="G1187" s="492">
        <f t="shared" si="55"/>
        <v>0</v>
      </c>
      <c r="H1187" s="492">
        <f>IF($S$8="Y",F1187*0.05,0)</f>
        <v>0</v>
      </c>
    </row>
    <row r="1188" spans="1:8" s="494" customFormat="1" ht="15" customHeight="1">
      <c r="A1188" s="490" t="s">
        <v>505</v>
      </c>
      <c r="B1188" s="498" t="s">
        <v>1264</v>
      </c>
      <c r="C1188" s="512" t="str">
        <f t="shared" si="56"/>
        <v>18-01</v>
      </c>
      <c r="D1188" s="500">
        <v>0</v>
      </c>
      <c r="F1188" s="492">
        <f t="shared" si="54"/>
        <v>0</v>
      </c>
      <c r="G1188" s="492">
        <f t="shared" si="55"/>
        <v>0</v>
      </c>
      <c r="H1188" s="492">
        <f>IF($S$9="Y",F1188*0.05,0)</f>
        <v>0</v>
      </c>
    </row>
    <row r="1189" spans="1:8" s="494" customFormat="1" ht="15" customHeight="1">
      <c r="A1189" s="490" t="s">
        <v>505</v>
      </c>
      <c r="B1189" s="498" t="s">
        <v>1264</v>
      </c>
      <c r="C1189" s="513" t="str">
        <f t="shared" si="56"/>
        <v>Color Code</v>
      </c>
      <c r="D1189" s="500">
        <v>0</v>
      </c>
      <c r="F1189" s="492">
        <f t="shared" si="54"/>
        <v>0</v>
      </c>
      <c r="G1189" s="492">
        <f t="shared" si="55"/>
        <v>0</v>
      </c>
      <c r="H1189" s="492">
        <f>IF($S$10="Y",F1189*0.05,0)</f>
        <v>0</v>
      </c>
    </row>
    <row r="1190" spans="1:8" s="494" customFormat="1" ht="15" customHeight="1">
      <c r="A1190" s="490" t="s">
        <v>819</v>
      </c>
      <c r="B1190" s="498" t="s">
        <v>1265</v>
      </c>
      <c r="C1190" s="499" t="str">
        <f t="shared" si="56"/>
        <v>11-12</v>
      </c>
      <c r="D1190" s="500">
        <v>0</v>
      </c>
      <c r="F1190" s="492">
        <f t="shared" si="54"/>
        <v>0</v>
      </c>
      <c r="G1190" s="492">
        <f t="shared" si="55"/>
        <v>0</v>
      </c>
      <c r="H1190" s="492">
        <f>IF($S$2="Y",F1190*0.05,0)</f>
        <v>0</v>
      </c>
    </row>
    <row r="1191" spans="1:8" s="494" customFormat="1" ht="15" customHeight="1">
      <c r="A1191" s="490" t="s">
        <v>819</v>
      </c>
      <c r="B1191" s="498" t="s">
        <v>1265</v>
      </c>
      <c r="C1191" s="504" t="str">
        <f t="shared" si="56"/>
        <v>14-01</v>
      </c>
      <c r="D1191" s="500">
        <v>0</v>
      </c>
      <c r="F1191" s="492">
        <f t="shared" si="54"/>
        <v>0</v>
      </c>
      <c r="G1191" s="492">
        <f t="shared" si="55"/>
        <v>0</v>
      </c>
      <c r="H1191" s="492">
        <f>IF($S$3="Y",F1191*0.05,0)</f>
        <v>0</v>
      </c>
    </row>
    <row r="1192" spans="1:8" s="494" customFormat="1" ht="15" customHeight="1">
      <c r="A1192" s="490" t="s">
        <v>819</v>
      </c>
      <c r="B1192" s="498" t="s">
        <v>1265</v>
      </c>
      <c r="C1192" s="505" t="str">
        <f t="shared" si="56"/>
        <v>15-12</v>
      </c>
      <c r="D1192" s="500">
        <v>0</v>
      </c>
      <c r="F1192" s="492">
        <f t="shared" si="54"/>
        <v>0</v>
      </c>
      <c r="G1192" s="492">
        <f t="shared" si="55"/>
        <v>0</v>
      </c>
      <c r="H1192" s="492">
        <f>IF($S$4="Y",F1192*0.05,0)</f>
        <v>0</v>
      </c>
    </row>
    <row r="1193" spans="1:8" s="494" customFormat="1" ht="15" customHeight="1">
      <c r="A1193" s="490" t="s">
        <v>819</v>
      </c>
      <c r="B1193" s="498" t="s">
        <v>1265</v>
      </c>
      <c r="C1193" s="506" t="str">
        <f t="shared" si="56"/>
        <v>16-16</v>
      </c>
      <c r="D1193" s="500">
        <v>0</v>
      </c>
      <c r="F1193" s="492">
        <f t="shared" si="54"/>
        <v>0</v>
      </c>
      <c r="G1193" s="492">
        <f t="shared" si="55"/>
        <v>0</v>
      </c>
      <c r="H1193" s="492">
        <f>IF($S$5="Y",F1193*0.05,0)</f>
        <v>0</v>
      </c>
    </row>
    <row r="1194" spans="1:8" s="494" customFormat="1" ht="15" customHeight="1">
      <c r="A1194" s="490" t="s">
        <v>819</v>
      </c>
      <c r="B1194" s="498" t="s">
        <v>1265</v>
      </c>
      <c r="C1194" s="507" t="str">
        <f t="shared" si="56"/>
        <v>13-01</v>
      </c>
      <c r="D1194" s="500">
        <v>0</v>
      </c>
      <c r="F1194" s="492">
        <f t="shared" si="54"/>
        <v>0</v>
      </c>
      <c r="G1194" s="492">
        <f t="shared" si="55"/>
        <v>0</v>
      </c>
      <c r="H1194" s="492">
        <f>IF($S$6="Y",F1194*0.05,0)</f>
        <v>0</v>
      </c>
    </row>
    <row r="1195" spans="1:8" s="494" customFormat="1" ht="15" customHeight="1">
      <c r="A1195" s="490" t="s">
        <v>819</v>
      </c>
      <c r="B1195" s="498" t="s">
        <v>1265</v>
      </c>
      <c r="C1195" s="508" t="str">
        <f t="shared" si="56"/>
        <v>07-13</v>
      </c>
      <c r="D1195" s="500">
        <v>0</v>
      </c>
      <c r="F1195" s="492">
        <f t="shared" si="54"/>
        <v>0</v>
      </c>
      <c r="G1195" s="492">
        <f t="shared" si="55"/>
        <v>0</v>
      </c>
      <c r="H1195" s="492">
        <f>IF($S$7="Y",F1195*0.05,0)</f>
        <v>0</v>
      </c>
    </row>
    <row r="1196" spans="1:8" s="494" customFormat="1" ht="15" customHeight="1">
      <c r="A1196" s="490" t="s">
        <v>819</v>
      </c>
      <c r="B1196" s="498" t="s">
        <v>1265</v>
      </c>
      <c r="C1196" s="509" t="str">
        <f t="shared" si="56"/>
        <v>11-26</v>
      </c>
      <c r="D1196" s="500">
        <v>0</v>
      </c>
      <c r="F1196" s="492">
        <f t="shared" si="54"/>
        <v>0</v>
      </c>
      <c r="G1196" s="492">
        <f t="shared" si="55"/>
        <v>0</v>
      </c>
      <c r="H1196" s="492">
        <f>IF($S$8="Y",F1196*0.05,0)</f>
        <v>0</v>
      </c>
    </row>
    <row r="1197" spans="1:8" s="494" customFormat="1" ht="15" customHeight="1">
      <c r="A1197" s="490" t="s">
        <v>819</v>
      </c>
      <c r="B1197" s="498" t="s">
        <v>1265</v>
      </c>
      <c r="C1197" s="512" t="str">
        <f t="shared" si="56"/>
        <v>18-01</v>
      </c>
      <c r="D1197" s="500">
        <v>0</v>
      </c>
      <c r="F1197" s="492">
        <f t="shared" si="54"/>
        <v>0</v>
      </c>
      <c r="G1197" s="492">
        <f t="shared" si="55"/>
        <v>0</v>
      </c>
      <c r="H1197" s="492">
        <f>IF($S$9="Y",F1197*0.05,0)</f>
        <v>0</v>
      </c>
    </row>
    <row r="1198" spans="1:8" s="494" customFormat="1" ht="15" customHeight="1">
      <c r="A1198" s="490" t="s">
        <v>819</v>
      </c>
      <c r="B1198" s="498" t="s">
        <v>1265</v>
      </c>
      <c r="C1198" s="513" t="str">
        <f t="shared" si="56"/>
        <v>Color Code</v>
      </c>
      <c r="D1198" s="500">
        <v>0</v>
      </c>
      <c r="F1198" s="492">
        <f t="shared" si="54"/>
        <v>0</v>
      </c>
      <c r="G1198" s="492">
        <f t="shared" si="55"/>
        <v>0</v>
      </c>
      <c r="H1198" s="492">
        <f>IF($S$10="Y",F1198*0.05,0)</f>
        <v>0</v>
      </c>
    </row>
    <row r="1199" spans="1:8" s="494" customFormat="1" ht="15" customHeight="1">
      <c r="A1199" s="490" t="s">
        <v>507</v>
      </c>
      <c r="B1199" s="498" t="s">
        <v>1266</v>
      </c>
      <c r="C1199" s="499" t="str">
        <f t="shared" si="56"/>
        <v>11-12</v>
      </c>
      <c r="D1199" s="500">
        <v>0</v>
      </c>
      <c r="F1199" s="492">
        <f t="shared" si="54"/>
        <v>0</v>
      </c>
      <c r="G1199" s="492">
        <f t="shared" si="55"/>
        <v>0</v>
      </c>
      <c r="H1199" s="492">
        <f>IF($S$2="Y",F1199*0.05,0)</f>
        <v>0</v>
      </c>
    </row>
    <row r="1200" spans="1:8" s="494" customFormat="1" ht="15" customHeight="1">
      <c r="A1200" s="490" t="s">
        <v>507</v>
      </c>
      <c r="B1200" s="498" t="s">
        <v>1266</v>
      </c>
      <c r="C1200" s="504" t="str">
        <f t="shared" si="56"/>
        <v>14-01</v>
      </c>
      <c r="D1200" s="500">
        <v>0</v>
      </c>
      <c r="F1200" s="492">
        <f t="shared" si="54"/>
        <v>0</v>
      </c>
      <c r="G1200" s="492">
        <f t="shared" si="55"/>
        <v>0</v>
      </c>
      <c r="H1200" s="492">
        <f>IF($S$3="Y",F1200*0.05,0)</f>
        <v>0</v>
      </c>
    </row>
    <row r="1201" spans="1:8" s="494" customFormat="1" ht="15" customHeight="1">
      <c r="A1201" s="490" t="s">
        <v>507</v>
      </c>
      <c r="B1201" s="498" t="s">
        <v>1266</v>
      </c>
      <c r="C1201" s="505" t="str">
        <f t="shared" si="56"/>
        <v>15-12</v>
      </c>
      <c r="D1201" s="500">
        <v>0</v>
      </c>
      <c r="F1201" s="492">
        <f t="shared" si="54"/>
        <v>0</v>
      </c>
      <c r="G1201" s="492">
        <f t="shared" si="55"/>
        <v>0</v>
      </c>
      <c r="H1201" s="492">
        <f>IF($S$4="Y",F1201*0.05,0)</f>
        <v>0</v>
      </c>
    </row>
    <row r="1202" spans="1:8" s="494" customFormat="1" ht="15" customHeight="1">
      <c r="A1202" s="490" t="s">
        <v>507</v>
      </c>
      <c r="B1202" s="498" t="s">
        <v>1266</v>
      </c>
      <c r="C1202" s="506" t="str">
        <f t="shared" si="56"/>
        <v>16-16</v>
      </c>
      <c r="D1202" s="500">
        <v>0</v>
      </c>
      <c r="F1202" s="492">
        <f t="shared" si="54"/>
        <v>0</v>
      </c>
      <c r="G1202" s="492">
        <f t="shared" si="55"/>
        <v>0</v>
      </c>
      <c r="H1202" s="492">
        <f>IF($S$5="Y",F1202*0.05,0)</f>
        <v>0</v>
      </c>
    </row>
    <row r="1203" spans="1:8" s="494" customFormat="1" ht="15" customHeight="1">
      <c r="A1203" s="490" t="s">
        <v>507</v>
      </c>
      <c r="B1203" s="498" t="s">
        <v>1266</v>
      </c>
      <c r="C1203" s="507" t="str">
        <f t="shared" si="56"/>
        <v>13-01</v>
      </c>
      <c r="D1203" s="500">
        <v>0</v>
      </c>
      <c r="F1203" s="492">
        <f t="shared" si="54"/>
        <v>0</v>
      </c>
      <c r="G1203" s="492">
        <f t="shared" si="55"/>
        <v>0</v>
      </c>
      <c r="H1203" s="492">
        <f>IF($S$6="Y",F1203*0.05,0)</f>
        <v>0</v>
      </c>
    </row>
    <row r="1204" spans="1:8" s="494" customFormat="1" ht="15" customHeight="1">
      <c r="A1204" s="490" t="s">
        <v>507</v>
      </c>
      <c r="B1204" s="498" t="s">
        <v>1266</v>
      </c>
      <c r="C1204" s="508" t="str">
        <f t="shared" si="56"/>
        <v>07-13</v>
      </c>
      <c r="D1204" s="500">
        <v>0</v>
      </c>
      <c r="F1204" s="492">
        <f t="shared" si="54"/>
        <v>0</v>
      </c>
      <c r="G1204" s="492">
        <f t="shared" si="55"/>
        <v>0</v>
      </c>
      <c r="H1204" s="492">
        <f>IF($S$7="Y",F1204*0.05,0)</f>
        <v>0</v>
      </c>
    </row>
    <row r="1205" spans="1:8" s="494" customFormat="1" ht="15" customHeight="1">
      <c r="A1205" s="490" t="s">
        <v>507</v>
      </c>
      <c r="B1205" s="498" t="s">
        <v>1266</v>
      </c>
      <c r="C1205" s="509" t="str">
        <f t="shared" si="56"/>
        <v>11-26</v>
      </c>
      <c r="D1205" s="500">
        <v>0</v>
      </c>
      <c r="F1205" s="492">
        <f t="shared" si="54"/>
        <v>0</v>
      </c>
      <c r="G1205" s="492">
        <f t="shared" si="55"/>
        <v>0</v>
      </c>
      <c r="H1205" s="492">
        <f>IF($S$8="Y",F1205*0.05,0)</f>
        <v>0</v>
      </c>
    </row>
    <row r="1206" spans="1:8" s="494" customFormat="1" ht="15" customHeight="1">
      <c r="A1206" s="490" t="s">
        <v>507</v>
      </c>
      <c r="B1206" s="498" t="s">
        <v>1266</v>
      </c>
      <c r="C1206" s="512" t="str">
        <f t="shared" si="56"/>
        <v>18-01</v>
      </c>
      <c r="D1206" s="500">
        <v>0</v>
      </c>
      <c r="F1206" s="492">
        <f t="shared" si="54"/>
        <v>0</v>
      </c>
      <c r="G1206" s="492">
        <f t="shared" si="55"/>
        <v>0</v>
      </c>
      <c r="H1206" s="492">
        <f>IF($S$9="Y",F1206*0.05,0)</f>
        <v>0</v>
      </c>
    </row>
    <row r="1207" spans="1:8" s="494" customFormat="1" ht="15" customHeight="1">
      <c r="A1207" s="490" t="s">
        <v>507</v>
      </c>
      <c r="B1207" s="498" t="s">
        <v>1266</v>
      </c>
      <c r="C1207" s="513" t="str">
        <f t="shared" si="56"/>
        <v>Color Code</v>
      </c>
      <c r="D1207" s="500">
        <v>0</v>
      </c>
      <c r="F1207" s="492">
        <f t="shared" si="54"/>
        <v>0</v>
      </c>
      <c r="G1207" s="492">
        <f t="shared" si="55"/>
        <v>0</v>
      </c>
      <c r="H1207" s="492">
        <f>IF($S$10="Y",F1207*0.05,0)</f>
        <v>0</v>
      </c>
    </row>
    <row r="1208" spans="1:8" s="494" customFormat="1" ht="15" customHeight="1">
      <c r="A1208" s="490" t="s">
        <v>847</v>
      </c>
      <c r="B1208" s="498" t="s">
        <v>1267</v>
      </c>
      <c r="C1208" s="499" t="str">
        <f t="shared" si="56"/>
        <v>11-12</v>
      </c>
      <c r="D1208" s="500">
        <v>0</v>
      </c>
      <c r="F1208" s="492">
        <f t="shared" si="54"/>
        <v>0</v>
      </c>
      <c r="G1208" s="492">
        <f t="shared" si="55"/>
        <v>0</v>
      </c>
      <c r="H1208" s="492">
        <f>IF($S$2="Y",F1208*0.05,0)</f>
        <v>0</v>
      </c>
    </row>
    <row r="1209" spans="1:8" s="494" customFormat="1" ht="15" customHeight="1">
      <c r="A1209" s="490" t="s">
        <v>847</v>
      </c>
      <c r="B1209" s="498" t="s">
        <v>1267</v>
      </c>
      <c r="C1209" s="504" t="str">
        <f t="shared" si="56"/>
        <v>14-01</v>
      </c>
      <c r="D1209" s="500">
        <v>0</v>
      </c>
      <c r="F1209" s="492">
        <f t="shared" si="54"/>
        <v>0</v>
      </c>
      <c r="G1209" s="492">
        <f t="shared" si="55"/>
        <v>0</v>
      </c>
      <c r="H1209" s="492">
        <f>IF($S$3="Y",F1209*0.05,0)</f>
        <v>0</v>
      </c>
    </row>
    <row r="1210" spans="1:8" s="494" customFormat="1" ht="15" customHeight="1">
      <c r="A1210" s="490" t="s">
        <v>847</v>
      </c>
      <c r="B1210" s="498" t="s">
        <v>1267</v>
      </c>
      <c r="C1210" s="505" t="str">
        <f t="shared" si="56"/>
        <v>15-12</v>
      </c>
      <c r="D1210" s="500">
        <v>0</v>
      </c>
      <c r="F1210" s="492">
        <f t="shared" si="54"/>
        <v>0</v>
      </c>
      <c r="G1210" s="492">
        <f t="shared" si="55"/>
        <v>0</v>
      </c>
      <c r="H1210" s="492">
        <f>IF($S$4="Y",F1210*0.05,0)</f>
        <v>0</v>
      </c>
    </row>
    <row r="1211" spans="1:8" s="494" customFormat="1" ht="15" customHeight="1">
      <c r="A1211" s="490" t="s">
        <v>847</v>
      </c>
      <c r="B1211" s="498" t="s">
        <v>1267</v>
      </c>
      <c r="C1211" s="506" t="str">
        <f t="shared" si="56"/>
        <v>16-16</v>
      </c>
      <c r="D1211" s="500">
        <v>0</v>
      </c>
      <c r="F1211" s="492">
        <f t="shared" si="54"/>
        <v>0</v>
      </c>
      <c r="G1211" s="492">
        <f t="shared" si="55"/>
        <v>0</v>
      </c>
      <c r="H1211" s="492">
        <f>IF($S$5="Y",F1211*0.05,0)</f>
        <v>0</v>
      </c>
    </row>
    <row r="1212" spans="1:8" s="494" customFormat="1" ht="15" customHeight="1">
      <c r="A1212" s="490" t="s">
        <v>847</v>
      </c>
      <c r="B1212" s="498" t="s">
        <v>1267</v>
      </c>
      <c r="C1212" s="507" t="str">
        <f t="shared" si="56"/>
        <v>13-01</v>
      </c>
      <c r="D1212" s="500">
        <v>0</v>
      </c>
      <c r="F1212" s="492">
        <f t="shared" si="54"/>
        <v>0</v>
      </c>
      <c r="G1212" s="492">
        <f t="shared" si="55"/>
        <v>0</v>
      </c>
      <c r="H1212" s="492">
        <f>IF($S$6="Y",F1212*0.05,0)</f>
        <v>0</v>
      </c>
    </row>
    <row r="1213" spans="1:8" s="494" customFormat="1" ht="15" customHeight="1">
      <c r="A1213" s="490" t="s">
        <v>847</v>
      </c>
      <c r="B1213" s="498" t="s">
        <v>1267</v>
      </c>
      <c r="C1213" s="508" t="str">
        <f t="shared" si="56"/>
        <v>07-13</v>
      </c>
      <c r="D1213" s="500">
        <v>0</v>
      </c>
      <c r="F1213" s="492">
        <f t="shared" si="54"/>
        <v>0</v>
      </c>
      <c r="G1213" s="492">
        <f t="shared" si="55"/>
        <v>0</v>
      </c>
      <c r="H1213" s="492">
        <f>IF($S$7="Y",F1213*0.05,0)</f>
        <v>0</v>
      </c>
    </row>
    <row r="1214" spans="1:8" s="494" customFormat="1" ht="15" customHeight="1">
      <c r="A1214" s="490" t="s">
        <v>847</v>
      </c>
      <c r="B1214" s="498" t="s">
        <v>1267</v>
      </c>
      <c r="C1214" s="509" t="str">
        <f t="shared" si="56"/>
        <v>11-26</v>
      </c>
      <c r="D1214" s="500">
        <v>0</v>
      </c>
      <c r="F1214" s="492">
        <f t="shared" si="54"/>
        <v>0</v>
      </c>
      <c r="G1214" s="492">
        <f t="shared" si="55"/>
        <v>0</v>
      </c>
      <c r="H1214" s="492">
        <f>IF($S$8="Y",F1214*0.05,0)</f>
        <v>0</v>
      </c>
    </row>
    <row r="1215" spans="1:8" s="494" customFormat="1" ht="15" customHeight="1">
      <c r="A1215" s="490" t="s">
        <v>847</v>
      </c>
      <c r="B1215" s="498" t="s">
        <v>1267</v>
      </c>
      <c r="C1215" s="512" t="str">
        <f t="shared" si="56"/>
        <v>18-01</v>
      </c>
      <c r="D1215" s="500">
        <v>0</v>
      </c>
      <c r="F1215" s="492">
        <f t="shared" si="54"/>
        <v>0</v>
      </c>
      <c r="G1215" s="492">
        <f t="shared" si="55"/>
        <v>0</v>
      </c>
      <c r="H1215" s="492">
        <f>IF($S$9="Y",F1215*0.05,0)</f>
        <v>0</v>
      </c>
    </row>
    <row r="1216" spans="1:8" s="494" customFormat="1" ht="15" customHeight="1">
      <c r="A1216" s="490" t="s">
        <v>847</v>
      </c>
      <c r="B1216" s="498" t="s">
        <v>1267</v>
      </c>
      <c r="C1216" s="513" t="str">
        <f t="shared" si="56"/>
        <v>Color Code</v>
      </c>
      <c r="D1216" s="500">
        <v>0</v>
      </c>
      <c r="F1216" s="492">
        <f t="shared" si="54"/>
        <v>0</v>
      </c>
      <c r="G1216" s="492">
        <f t="shared" si="55"/>
        <v>0</v>
      </c>
      <c r="H1216" s="492">
        <f>IF($S$10="Y",F1216*0.05,0)</f>
        <v>0</v>
      </c>
    </row>
    <row r="1217" spans="1:8" s="494" customFormat="1" ht="15" customHeight="1">
      <c r="A1217" s="490" t="s">
        <v>547</v>
      </c>
      <c r="B1217" s="498" t="s">
        <v>1268</v>
      </c>
      <c r="C1217" s="499" t="str">
        <f t="shared" si="56"/>
        <v>11-12</v>
      </c>
      <c r="D1217" s="500">
        <v>0</v>
      </c>
      <c r="F1217" s="492">
        <f t="shared" si="54"/>
        <v>0</v>
      </c>
      <c r="G1217" s="492">
        <f t="shared" si="55"/>
        <v>0</v>
      </c>
      <c r="H1217" s="492">
        <f>IF($S$2="Y",F1217*0.05,0)</f>
        <v>0</v>
      </c>
    </row>
    <row r="1218" spans="1:8" s="494" customFormat="1" ht="15" customHeight="1">
      <c r="A1218" s="490" t="s">
        <v>547</v>
      </c>
      <c r="B1218" s="498" t="s">
        <v>1268</v>
      </c>
      <c r="C1218" s="504" t="str">
        <f t="shared" si="56"/>
        <v>14-01</v>
      </c>
      <c r="D1218" s="500">
        <v>0</v>
      </c>
      <c r="F1218" s="492">
        <f t="shared" ref="F1218:F1281" si="57">D1218*E1218</f>
        <v>0</v>
      </c>
      <c r="G1218" s="492">
        <f t="shared" ref="G1218:G1281" si="58">IF($S$11="Y",F1218*0.05,0)</f>
        <v>0</v>
      </c>
      <c r="H1218" s="492">
        <f>IF($S$3="Y",F1218*0.05,0)</f>
        <v>0</v>
      </c>
    </row>
    <row r="1219" spans="1:8" s="494" customFormat="1" ht="15" customHeight="1">
      <c r="A1219" s="490" t="s">
        <v>547</v>
      </c>
      <c r="B1219" s="498" t="s">
        <v>1268</v>
      </c>
      <c r="C1219" s="505" t="str">
        <f t="shared" si="56"/>
        <v>15-12</v>
      </c>
      <c r="D1219" s="500">
        <v>0</v>
      </c>
      <c r="F1219" s="492">
        <f t="shared" si="57"/>
        <v>0</v>
      </c>
      <c r="G1219" s="492">
        <f t="shared" si="58"/>
        <v>0</v>
      </c>
      <c r="H1219" s="492">
        <f>IF($S$4="Y",F1219*0.05,0)</f>
        <v>0</v>
      </c>
    </row>
    <row r="1220" spans="1:8" s="494" customFormat="1" ht="15" customHeight="1">
      <c r="A1220" s="490" t="s">
        <v>547</v>
      </c>
      <c r="B1220" s="498" t="s">
        <v>1268</v>
      </c>
      <c r="C1220" s="506" t="str">
        <f t="shared" si="56"/>
        <v>16-16</v>
      </c>
      <c r="D1220" s="500">
        <v>0</v>
      </c>
      <c r="F1220" s="492">
        <f t="shared" si="57"/>
        <v>0</v>
      </c>
      <c r="G1220" s="492">
        <f t="shared" si="58"/>
        <v>0</v>
      </c>
      <c r="H1220" s="492">
        <f>IF($S$5="Y",F1220*0.05,0)</f>
        <v>0</v>
      </c>
    </row>
    <row r="1221" spans="1:8" s="494" customFormat="1" ht="15" customHeight="1">
      <c r="A1221" s="490" t="s">
        <v>547</v>
      </c>
      <c r="B1221" s="498" t="s">
        <v>1268</v>
      </c>
      <c r="C1221" s="507" t="str">
        <f t="shared" si="56"/>
        <v>13-01</v>
      </c>
      <c r="D1221" s="500">
        <v>0</v>
      </c>
      <c r="F1221" s="492">
        <f t="shared" si="57"/>
        <v>0</v>
      </c>
      <c r="G1221" s="492">
        <f t="shared" si="58"/>
        <v>0</v>
      </c>
      <c r="H1221" s="492">
        <f>IF($S$6="Y",F1221*0.05,0)</f>
        <v>0</v>
      </c>
    </row>
    <row r="1222" spans="1:8" s="494" customFormat="1" ht="15" customHeight="1">
      <c r="A1222" s="490" t="s">
        <v>547</v>
      </c>
      <c r="B1222" s="498" t="s">
        <v>1268</v>
      </c>
      <c r="C1222" s="508" t="str">
        <f t="shared" si="56"/>
        <v>07-13</v>
      </c>
      <c r="D1222" s="500">
        <v>0</v>
      </c>
      <c r="F1222" s="492">
        <f t="shared" si="57"/>
        <v>0</v>
      </c>
      <c r="G1222" s="492">
        <f t="shared" si="58"/>
        <v>0</v>
      </c>
      <c r="H1222" s="492">
        <f>IF($S$7="Y",F1222*0.05,0)</f>
        <v>0</v>
      </c>
    </row>
    <row r="1223" spans="1:8" s="494" customFormat="1" ht="15" customHeight="1">
      <c r="A1223" s="490" t="s">
        <v>547</v>
      </c>
      <c r="B1223" s="498" t="s">
        <v>1268</v>
      </c>
      <c r="C1223" s="509" t="str">
        <f t="shared" si="56"/>
        <v>11-26</v>
      </c>
      <c r="D1223" s="500">
        <v>0</v>
      </c>
      <c r="F1223" s="492">
        <f t="shared" si="57"/>
        <v>0</v>
      </c>
      <c r="G1223" s="492">
        <f t="shared" si="58"/>
        <v>0</v>
      </c>
      <c r="H1223" s="492">
        <f>IF($S$8="Y",F1223*0.05,0)</f>
        <v>0</v>
      </c>
    </row>
    <row r="1224" spans="1:8" s="494" customFormat="1" ht="15" customHeight="1">
      <c r="A1224" s="490" t="s">
        <v>547</v>
      </c>
      <c r="B1224" s="498" t="s">
        <v>1268</v>
      </c>
      <c r="C1224" s="512" t="str">
        <f t="shared" si="56"/>
        <v>18-01</v>
      </c>
      <c r="D1224" s="500">
        <v>0</v>
      </c>
      <c r="F1224" s="492">
        <f t="shared" si="57"/>
        <v>0</v>
      </c>
      <c r="G1224" s="492">
        <f t="shared" si="58"/>
        <v>0</v>
      </c>
      <c r="H1224" s="492">
        <f>IF($S$9="Y",F1224*0.05,0)</f>
        <v>0</v>
      </c>
    </row>
    <row r="1225" spans="1:8" s="494" customFormat="1" ht="15" customHeight="1">
      <c r="A1225" s="490" t="s">
        <v>547</v>
      </c>
      <c r="B1225" s="498" t="s">
        <v>1268</v>
      </c>
      <c r="C1225" s="513" t="str">
        <f t="shared" si="56"/>
        <v>Color Code</v>
      </c>
      <c r="D1225" s="500">
        <v>0</v>
      </c>
      <c r="F1225" s="492">
        <f t="shared" si="57"/>
        <v>0</v>
      </c>
      <c r="G1225" s="492">
        <f t="shared" si="58"/>
        <v>0</v>
      </c>
      <c r="H1225" s="492">
        <f>IF($S$10="Y",F1225*0.05,0)</f>
        <v>0</v>
      </c>
    </row>
    <row r="1226" spans="1:8" s="494" customFormat="1" ht="15" customHeight="1">
      <c r="A1226" s="490" t="s">
        <v>549</v>
      </c>
      <c r="B1226" s="498" t="s">
        <v>1269</v>
      </c>
      <c r="C1226" s="499" t="str">
        <f t="shared" si="56"/>
        <v>11-12</v>
      </c>
      <c r="D1226" s="500">
        <v>0</v>
      </c>
      <c r="F1226" s="492">
        <f t="shared" si="57"/>
        <v>0</v>
      </c>
      <c r="G1226" s="492">
        <f t="shared" si="58"/>
        <v>0</v>
      </c>
      <c r="H1226" s="492">
        <f>IF($S$2="Y",F1226*0.05,0)</f>
        <v>0</v>
      </c>
    </row>
    <row r="1227" spans="1:8" s="494" customFormat="1" ht="15" customHeight="1">
      <c r="A1227" s="490" t="s">
        <v>549</v>
      </c>
      <c r="B1227" s="498" t="s">
        <v>1269</v>
      </c>
      <c r="C1227" s="504" t="str">
        <f t="shared" ref="C1227:C1290" si="59">C1218</f>
        <v>14-01</v>
      </c>
      <c r="D1227" s="500">
        <v>0</v>
      </c>
      <c r="F1227" s="492">
        <f t="shared" si="57"/>
        <v>0</v>
      </c>
      <c r="G1227" s="492">
        <f t="shared" si="58"/>
        <v>0</v>
      </c>
      <c r="H1227" s="492">
        <f>IF($S$3="Y",F1227*0.05,0)</f>
        <v>0</v>
      </c>
    </row>
    <row r="1228" spans="1:8" s="494" customFormat="1" ht="15" customHeight="1">
      <c r="A1228" s="490" t="s">
        <v>549</v>
      </c>
      <c r="B1228" s="498" t="s">
        <v>1269</v>
      </c>
      <c r="C1228" s="505" t="str">
        <f t="shared" si="59"/>
        <v>15-12</v>
      </c>
      <c r="D1228" s="500">
        <v>0</v>
      </c>
      <c r="F1228" s="492">
        <f t="shared" si="57"/>
        <v>0</v>
      </c>
      <c r="G1228" s="492">
        <f t="shared" si="58"/>
        <v>0</v>
      </c>
      <c r="H1228" s="492">
        <f>IF($S$4="Y",F1228*0.05,0)</f>
        <v>0</v>
      </c>
    </row>
    <row r="1229" spans="1:8" s="494" customFormat="1" ht="15" customHeight="1">
      <c r="A1229" s="490" t="s">
        <v>549</v>
      </c>
      <c r="B1229" s="498" t="s">
        <v>1269</v>
      </c>
      <c r="C1229" s="506" t="str">
        <f t="shared" si="59"/>
        <v>16-16</v>
      </c>
      <c r="D1229" s="500">
        <v>0</v>
      </c>
      <c r="F1229" s="492">
        <f t="shared" si="57"/>
        <v>0</v>
      </c>
      <c r="G1229" s="492">
        <f t="shared" si="58"/>
        <v>0</v>
      </c>
      <c r="H1229" s="492">
        <f>IF($S$5="Y",F1229*0.05,0)</f>
        <v>0</v>
      </c>
    </row>
    <row r="1230" spans="1:8" s="494" customFormat="1" ht="15" customHeight="1">
      <c r="A1230" s="490" t="s">
        <v>549</v>
      </c>
      <c r="B1230" s="498" t="s">
        <v>1269</v>
      </c>
      <c r="C1230" s="507" t="str">
        <f t="shared" si="59"/>
        <v>13-01</v>
      </c>
      <c r="D1230" s="500">
        <v>0</v>
      </c>
      <c r="F1230" s="492">
        <f t="shared" si="57"/>
        <v>0</v>
      </c>
      <c r="G1230" s="492">
        <f t="shared" si="58"/>
        <v>0</v>
      </c>
      <c r="H1230" s="492">
        <f>IF($S$6="Y",F1230*0.05,0)</f>
        <v>0</v>
      </c>
    </row>
    <row r="1231" spans="1:8" s="494" customFormat="1" ht="15" customHeight="1">
      <c r="A1231" s="490" t="s">
        <v>549</v>
      </c>
      <c r="B1231" s="498" t="s">
        <v>1269</v>
      </c>
      <c r="C1231" s="508" t="str">
        <f t="shared" si="59"/>
        <v>07-13</v>
      </c>
      <c r="D1231" s="500">
        <v>0</v>
      </c>
      <c r="F1231" s="492">
        <f t="shared" si="57"/>
        <v>0</v>
      </c>
      <c r="G1231" s="492">
        <f t="shared" si="58"/>
        <v>0</v>
      </c>
      <c r="H1231" s="492">
        <f>IF($S$7="Y",F1231*0.05,0)</f>
        <v>0</v>
      </c>
    </row>
    <row r="1232" spans="1:8" s="494" customFormat="1" ht="15" customHeight="1">
      <c r="A1232" s="490" t="s">
        <v>549</v>
      </c>
      <c r="B1232" s="498" t="s">
        <v>1269</v>
      </c>
      <c r="C1232" s="509" t="str">
        <f t="shared" si="59"/>
        <v>11-26</v>
      </c>
      <c r="D1232" s="500">
        <v>0</v>
      </c>
      <c r="F1232" s="492">
        <f t="shared" si="57"/>
        <v>0</v>
      </c>
      <c r="G1232" s="492">
        <f t="shared" si="58"/>
        <v>0</v>
      </c>
      <c r="H1232" s="492">
        <f>IF($S$8="Y",F1232*0.05,0)</f>
        <v>0</v>
      </c>
    </row>
    <row r="1233" spans="1:8" s="494" customFormat="1" ht="15" customHeight="1">
      <c r="A1233" s="490" t="s">
        <v>549</v>
      </c>
      <c r="B1233" s="498" t="s">
        <v>1269</v>
      </c>
      <c r="C1233" s="512" t="str">
        <f t="shared" si="59"/>
        <v>18-01</v>
      </c>
      <c r="D1233" s="500">
        <v>0</v>
      </c>
      <c r="F1233" s="492">
        <f t="shared" si="57"/>
        <v>0</v>
      </c>
      <c r="G1233" s="492">
        <f t="shared" si="58"/>
        <v>0</v>
      </c>
      <c r="H1233" s="492">
        <f>IF($S$9="Y",F1233*0.05,0)</f>
        <v>0</v>
      </c>
    </row>
    <row r="1234" spans="1:8" s="494" customFormat="1" ht="15" customHeight="1">
      <c r="A1234" s="490" t="s">
        <v>549</v>
      </c>
      <c r="B1234" s="498" t="s">
        <v>1269</v>
      </c>
      <c r="C1234" s="513" t="str">
        <f t="shared" si="59"/>
        <v>Color Code</v>
      </c>
      <c r="D1234" s="500">
        <v>0</v>
      </c>
      <c r="F1234" s="492">
        <f t="shared" si="57"/>
        <v>0</v>
      </c>
      <c r="G1234" s="492">
        <f t="shared" si="58"/>
        <v>0</v>
      </c>
      <c r="H1234" s="492">
        <f>IF($S$10="Y",F1234*0.05,0)</f>
        <v>0</v>
      </c>
    </row>
    <row r="1235" spans="1:8" s="494" customFormat="1" ht="15" customHeight="1">
      <c r="A1235" s="490" t="s">
        <v>677</v>
      </c>
      <c r="B1235" s="498" t="s">
        <v>1270</v>
      </c>
      <c r="C1235" s="499" t="str">
        <f t="shared" si="59"/>
        <v>11-12</v>
      </c>
      <c r="D1235" s="500">
        <v>0</v>
      </c>
      <c r="F1235" s="492">
        <f t="shared" si="57"/>
        <v>0</v>
      </c>
      <c r="G1235" s="492">
        <f t="shared" si="58"/>
        <v>0</v>
      </c>
      <c r="H1235" s="492">
        <f>IF($S$2="Y",F1235*0.05,0)</f>
        <v>0</v>
      </c>
    </row>
    <row r="1236" spans="1:8" s="494" customFormat="1" ht="15" customHeight="1">
      <c r="A1236" s="490" t="s">
        <v>677</v>
      </c>
      <c r="B1236" s="498" t="s">
        <v>1270</v>
      </c>
      <c r="C1236" s="504" t="str">
        <f t="shared" si="59"/>
        <v>14-01</v>
      </c>
      <c r="D1236" s="500">
        <v>0</v>
      </c>
      <c r="F1236" s="492">
        <f t="shared" si="57"/>
        <v>0</v>
      </c>
      <c r="G1236" s="492">
        <f t="shared" si="58"/>
        <v>0</v>
      </c>
      <c r="H1236" s="492">
        <f>IF($S$3="Y",F1236*0.05,0)</f>
        <v>0</v>
      </c>
    </row>
    <row r="1237" spans="1:8" s="494" customFormat="1" ht="15" customHeight="1">
      <c r="A1237" s="490" t="s">
        <v>677</v>
      </c>
      <c r="B1237" s="498" t="s">
        <v>1270</v>
      </c>
      <c r="C1237" s="505" t="str">
        <f t="shared" si="59"/>
        <v>15-12</v>
      </c>
      <c r="D1237" s="500">
        <v>0</v>
      </c>
      <c r="F1237" s="492">
        <f t="shared" si="57"/>
        <v>0</v>
      </c>
      <c r="G1237" s="492">
        <f t="shared" si="58"/>
        <v>0</v>
      </c>
      <c r="H1237" s="492">
        <f>IF($S$4="Y",F1237*0.05,0)</f>
        <v>0</v>
      </c>
    </row>
    <row r="1238" spans="1:8" s="494" customFormat="1" ht="15" customHeight="1">
      <c r="A1238" s="490" t="s">
        <v>677</v>
      </c>
      <c r="B1238" s="498" t="s">
        <v>1270</v>
      </c>
      <c r="C1238" s="506" t="str">
        <f t="shared" si="59"/>
        <v>16-16</v>
      </c>
      <c r="D1238" s="500">
        <v>0</v>
      </c>
      <c r="F1238" s="492">
        <f t="shared" si="57"/>
        <v>0</v>
      </c>
      <c r="G1238" s="492">
        <f t="shared" si="58"/>
        <v>0</v>
      </c>
      <c r="H1238" s="492">
        <f>IF($S$5="Y",F1238*0.05,0)</f>
        <v>0</v>
      </c>
    </row>
    <row r="1239" spans="1:8" s="494" customFormat="1" ht="15" customHeight="1">
      <c r="A1239" s="490" t="s">
        <v>677</v>
      </c>
      <c r="B1239" s="498" t="s">
        <v>1270</v>
      </c>
      <c r="C1239" s="507" t="str">
        <f t="shared" si="59"/>
        <v>13-01</v>
      </c>
      <c r="D1239" s="500">
        <v>0</v>
      </c>
      <c r="F1239" s="492">
        <f t="shared" si="57"/>
        <v>0</v>
      </c>
      <c r="G1239" s="492">
        <f t="shared" si="58"/>
        <v>0</v>
      </c>
      <c r="H1239" s="492">
        <f>IF($S$6="Y",F1239*0.05,0)</f>
        <v>0</v>
      </c>
    </row>
    <row r="1240" spans="1:8" s="494" customFormat="1" ht="15" customHeight="1">
      <c r="A1240" s="490" t="s">
        <v>677</v>
      </c>
      <c r="B1240" s="498" t="s">
        <v>1270</v>
      </c>
      <c r="C1240" s="508" t="str">
        <f t="shared" si="59"/>
        <v>07-13</v>
      </c>
      <c r="D1240" s="500">
        <v>0</v>
      </c>
      <c r="F1240" s="492">
        <f t="shared" si="57"/>
        <v>0</v>
      </c>
      <c r="G1240" s="492">
        <f t="shared" si="58"/>
        <v>0</v>
      </c>
      <c r="H1240" s="492">
        <f>IF($S$7="Y",F1240*0.05,0)</f>
        <v>0</v>
      </c>
    </row>
    <row r="1241" spans="1:8" s="494" customFormat="1" ht="15" customHeight="1">
      <c r="A1241" s="490" t="s">
        <v>677</v>
      </c>
      <c r="B1241" s="498" t="s">
        <v>1270</v>
      </c>
      <c r="C1241" s="509" t="str">
        <f t="shared" si="59"/>
        <v>11-26</v>
      </c>
      <c r="D1241" s="500">
        <v>0</v>
      </c>
      <c r="F1241" s="492">
        <f t="shared" si="57"/>
        <v>0</v>
      </c>
      <c r="G1241" s="492">
        <f t="shared" si="58"/>
        <v>0</v>
      </c>
      <c r="H1241" s="492">
        <f>IF($S$8="Y",F1241*0.05,0)</f>
        <v>0</v>
      </c>
    </row>
    <row r="1242" spans="1:8" s="494" customFormat="1" ht="15" customHeight="1">
      <c r="A1242" s="490" t="s">
        <v>677</v>
      </c>
      <c r="B1242" s="498" t="s">
        <v>1270</v>
      </c>
      <c r="C1242" s="512" t="str">
        <f t="shared" si="59"/>
        <v>18-01</v>
      </c>
      <c r="D1242" s="500">
        <v>0</v>
      </c>
      <c r="F1242" s="492">
        <f t="shared" si="57"/>
        <v>0</v>
      </c>
      <c r="G1242" s="492">
        <f t="shared" si="58"/>
        <v>0</v>
      </c>
      <c r="H1242" s="492">
        <f>IF($S$9="Y",F1242*0.05,0)</f>
        <v>0</v>
      </c>
    </row>
    <row r="1243" spans="1:8" s="494" customFormat="1" ht="15" customHeight="1">
      <c r="A1243" s="490" t="s">
        <v>677</v>
      </c>
      <c r="B1243" s="498" t="s">
        <v>1270</v>
      </c>
      <c r="C1243" s="513" t="str">
        <f t="shared" si="59"/>
        <v>Color Code</v>
      </c>
      <c r="D1243" s="500">
        <v>0</v>
      </c>
      <c r="F1243" s="492">
        <f t="shared" si="57"/>
        <v>0</v>
      </c>
      <c r="G1243" s="492">
        <f t="shared" si="58"/>
        <v>0</v>
      </c>
      <c r="H1243" s="492">
        <f>IF($S$10="Y",F1243*0.05,0)</f>
        <v>0</v>
      </c>
    </row>
    <row r="1244" spans="1:8" s="494" customFormat="1" ht="15" customHeight="1">
      <c r="A1244" s="490" t="s">
        <v>509</v>
      </c>
      <c r="B1244" s="498" t="s">
        <v>1271</v>
      </c>
      <c r="C1244" s="499" t="str">
        <f t="shared" si="59"/>
        <v>11-12</v>
      </c>
      <c r="D1244" s="500">
        <v>0</v>
      </c>
      <c r="F1244" s="492">
        <f t="shared" si="57"/>
        <v>0</v>
      </c>
      <c r="G1244" s="492">
        <f t="shared" si="58"/>
        <v>0</v>
      </c>
      <c r="H1244" s="492">
        <f>IF($S$2="Y",F1244*0.05,0)</f>
        <v>0</v>
      </c>
    </row>
    <row r="1245" spans="1:8" s="494" customFormat="1" ht="15" customHeight="1">
      <c r="A1245" s="490" t="s">
        <v>509</v>
      </c>
      <c r="B1245" s="498" t="s">
        <v>1271</v>
      </c>
      <c r="C1245" s="504" t="str">
        <f t="shared" si="59"/>
        <v>14-01</v>
      </c>
      <c r="D1245" s="500">
        <v>0</v>
      </c>
      <c r="F1245" s="492">
        <f t="shared" si="57"/>
        <v>0</v>
      </c>
      <c r="G1245" s="492">
        <f t="shared" si="58"/>
        <v>0</v>
      </c>
      <c r="H1245" s="492">
        <f>IF($S$3="Y",F1245*0.05,0)</f>
        <v>0</v>
      </c>
    </row>
    <row r="1246" spans="1:8" s="494" customFormat="1" ht="15" customHeight="1">
      <c r="A1246" s="490" t="s">
        <v>509</v>
      </c>
      <c r="B1246" s="498" t="s">
        <v>1271</v>
      </c>
      <c r="C1246" s="505" t="str">
        <f t="shared" si="59"/>
        <v>15-12</v>
      </c>
      <c r="D1246" s="500">
        <v>0</v>
      </c>
      <c r="F1246" s="492">
        <f t="shared" si="57"/>
        <v>0</v>
      </c>
      <c r="G1246" s="492">
        <f t="shared" si="58"/>
        <v>0</v>
      </c>
      <c r="H1246" s="492">
        <f>IF($S$4="Y",F1246*0.05,0)</f>
        <v>0</v>
      </c>
    </row>
    <row r="1247" spans="1:8" s="494" customFormat="1" ht="15" customHeight="1">
      <c r="A1247" s="490" t="s">
        <v>509</v>
      </c>
      <c r="B1247" s="498" t="s">
        <v>1271</v>
      </c>
      <c r="C1247" s="506" t="str">
        <f t="shared" si="59"/>
        <v>16-16</v>
      </c>
      <c r="D1247" s="500">
        <v>0</v>
      </c>
      <c r="F1247" s="492">
        <f t="shared" si="57"/>
        <v>0</v>
      </c>
      <c r="G1247" s="492">
        <f t="shared" si="58"/>
        <v>0</v>
      </c>
      <c r="H1247" s="492">
        <f>IF($S$5="Y",F1247*0.05,0)</f>
        <v>0</v>
      </c>
    </row>
    <row r="1248" spans="1:8" s="494" customFormat="1" ht="15" customHeight="1">
      <c r="A1248" s="490" t="s">
        <v>509</v>
      </c>
      <c r="B1248" s="498" t="s">
        <v>1271</v>
      </c>
      <c r="C1248" s="507" t="str">
        <f t="shared" si="59"/>
        <v>13-01</v>
      </c>
      <c r="D1248" s="500">
        <v>0</v>
      </c>
      <c r="F1248" s="492">
        <f t="shared" si="57"/>
        <v>0</v>
      </c>
      <c r="G1248" s="492">
        <f t="shared" si="58"/>
        <v>0</v>
      </c>
      <c r="H1248" s="492">
        <f>IF($S$6="Y",F1248*0.05,0)</f>
        <v>0</v>
      </c>
    </row>
    <row r="1249" spans="1:8" s="494" customFormat="1" ht="15" customHeight="1">
      <c r="A1249" s="490" t="s">
        <v>509</v>
      </c>
      <c r="B1249" s="498" t="s">
        <v>1271</v>
      </c>
      <c r="C1249" s="508" t="str">
        <f t="shared" si="59"/>
        <v>07-13</v>
      </c>
      <c r="D1249" s="500">
        <v>0</v>
      </c>
      <c r="F1249" s="492">
        <f t="shared" si="57"/>
        <v>0</v>
      </c>
      <c r="G1249" s="492">
        <f t="shared" si="58"/>
        <v>0</v>
      </c>
      <c r="H1249" s="492">
        <f>IF($S$7="Y",F1249*0.05,0)</f>
        <v>0</v>
      </c>
    </row>
    <row r="1250" spans="1:8" s="494" customFormat="1" ht="15" customHeight="1">
      <c r="A1250" s="490" t="s">
        <v>509</v>
      </c>
      <c r="B1250" s="498" t="s">
        <v>1271</v>
      </c>
      <c r="C1250" s="509" t="str">
        <f t="shared" si="59"/>
        <v>11-26</v>
      </c>
      <c r="D1250" s="500">
        <v>0</v>
      </c>
      <c r="F1250" s="492">
        <f t="shared" si="57"/>
        <v>0</v>
      </c>
      <c r="G1250" s="492">
        <f t="shared" si="58"/>
        <v>0</v>
      </c>
      <c r="H1250" s="492">
        <f>IF($S$8="Y",F1250*0.05,0)</f>
        <v>0</v>
      </c>
    </row>
    <row r="1251" spans="1:8" s="494" customFormat="1" ht="15" customHeight="1">
      <c r="A1251" s="490" t="s">
        <v>509</v>
      </c>
      <c r="B1251" s="498" t="s">
        <v>1271</v>
      </c>
      <c r="C1251" s="512" t="str">
        <f t="shared" si="59"/>
        <v>18-01</v>
      </c>
      <c r="D1251" s="500">
        <v>0</v>
      </c>
      <c r="F1251" s="492">
        <f t="shared" si="57"/>
        <v>0</v>
      </c>
      <c r="G1251" s="492">
        <f t="shared" si="58"/>
        <v>0</v>
      </c>
      <c r="H1251" s="492">
        <f>IF($S$9="Y",F1251*0.05,0)</f>
        <v>0</v>
      </c>
    </row>
    <row r="1252" spans="1:8" s="494" customFormat="1" ht="15" customHeight="1">
      <c r="A1252" s="490" t="s">
        <v>509</v>
      </c>
      <c r="B1252" s="498" t="s">
        <v>1271</v>
      </c>
      <c r="C1252" s="513" t="str">
        <f t="shared" si="59"/>
        <v>Color Code</v>
      </c>
      <c r="D1252" s="500">
        <v>0</v>
      </c>
      <c r="F1252" s="492">
        <f t="shared" si="57"/>
        <v>0</v>
      </c>
      <c r="G1252" s="492">
        <f t="shared" si="58"/>
        <v>0</v>
      </c>
      <c r="H1252" s="492">
        <f>IF($S$10="Y",F1252*0.05,0)</f>
        <v>0</v>
      </c>
    </row>
    <row r="1253" spans="1:8" s="494" customFormat="1" ht="15" customHeight="1">
      <c r="A1253" s="490" t="s">
        <v>849</v>
      </c>
      <c r="B1253" s="498" t="s">
        <v>1272</v>
      </c>
      <c r="C1253" s="499" t="str">
        <f t="shared" si="59"/>
        <v>11-12</v>
      </c>
      <c r="D1253" s="500">
        <v>0</v>
      </c>
      <c r="F1253" s="492">
        <f t="shared" si="57"/>
        <v>0</v>
      </c>
      <c r="G1253" s="492">
        <f t="shared" si="58"/>
        <v>0</v>
      </c>
      <c r="H1253" s="492">
        <f>IF($S$2="Y",F1253*0.05,0)</f>
        <v>0</v>
      </c>
    </row>
    <row r="1254" spans="1:8" s="494" customFormat="1" ht="15" customHeight="1">
      <c r="A1254" s="490" t="s">
        <v>849</v>
      </c>
      <c r="B1254" s="498" t="s">
        <v>1272</v>
      </c>
      <c r="C1254" s="504" t="str">
        <f t="shared" si="59"/>
        <v>14-01</v>
      </c>
      <c r="D1254" s="500">
        <v>0</v>
      </c>
      <c r="F1254" s="492">
        <f t="shared" si="57"/>
        <v>0</v>
      </c>
      <c r="G1254" s="492">
        <f t="shared" si="58"/>
        <v>0</v>
      </c>
      <c r="H1254" s="492">
        <f>IF($S$3="Y",F1254*0.05,0)</f>
        <v>0</v>
      </c>
    </row>
    <row r="1255" spans="1:8" s="494" customFormat="1" ht="15" customHeight="1">
      <c r="A1255" s="490" t="s">
        <v>849</v>
      </c>
      <c r="B1255" s="498" t="s">
        <v>1272</v>
      </c>
      <c r="C1255" s="505" t="str">
        <f t="shared" si="59"/>
        <v>15-12</v>
      </c>
      <c r="D1255" s="500">
        <v>0</v>
      </c>
      <c r="F1255" s="492">
        <f t="shared" si="57"/>
        <v>0</v>
      </c>
      <c r="G1255" s="492">
        <f t="shared" si="58"/>
        <v>0</v>
      </c>
      <c r="H1255" s="492">
        <f>IF($S$4="Y",F1255*0.05,0)</f>
        <v>0</v>
      </c>
    </row>
    <row r="1256" spans="1:8" s="494" customFormat="1" ht="15" customHeight="1">
      <c r="A1256" s="490" t="s">
        <v>849</v>
      </c>
      <c r="B1256" s="498" t="s">
        <v>1272</v>
      </c>
      <c r="C1256" s="506" t="str">
        <f t="shared" si="59"/>
        <v>16-16</v>
      </c>
      <c r="D1256" s="500">
        <v>0</v>
      </c>
      <c r="F1256" s="492">
        <f t="shared" si="57"/>
        <v>0</v>
      </c>
      <c r="G1256" s="492">
        <f t="shared" si="58"/>
        <v>0</v>
      </c>
      <c r="H1256" s="492">
        <f>IF($S$5="Y",F1256*0.05,0)</f>
        <v>0</v>
      </c>
    </row>
    <row r="1257" spans="1:8" s="494" customFormat="1" ht="15" customHeight="1">
      <c r="A1257" s="490" t="s">
        <v>849</v>
      </c>
      <c r="B1257" s="498" t="s">
        <v>1272</v>
      </c>
      <c r="C1257" s="507" t="str">
        <f t="shared" si="59"/>
        <v>13-01</v>
      </c>
      <c r="D1257" s="500">
        <v>0</v>
      </c>
      <c r="F1257" s="492">
        <f t="shared" si="57"/>
        <v>0</v>
      </c>
      <c r="G1257" s="492">
        <f t="shared" si="58"/>
        <v>0</v>
      </c>
      <c r="H1257" s="492">
        <f>IF($S$6="Y",F1257*0.05,0)</f>
        <v>0</v>
      </c>
    </row>
    <row r="1258" spans="1:8" s="494" customFormat="1" ht="15" customHeight="1">
      <c r="A1258" s="490" t="s">
        <v>849</v>
      </c>
      <c r="B1258" s="498" t="s">
        <v>1272</v>
      </c>
      <c r="C1258" s="508" t="str">
        <f t="shared" si="59"/>
        <v>07-13</v>
      </c>
      <c r="D1258" s="500">
        <v>0</v>
      </c>
      <c r="F1258" s="492">
        <f t="shared" si="57"/>
        <v>0</v>
      </c>
      <c r="G1258" s="492">
        <f t="shared" si="58"/>
        <v>0</v>
      </c>
      <c r="H1258" s="492">
        <f>IF($S$7="Y",F1258*0.05,0)</f>
        <v>0</v>
      </c>
    </row>
    <row r="1259" spans="1:8" s="494" customFormat="1" ht="15" customHeight="1">
      <c r="A1259" s="490" t="s">
        <v>849</v>
      </c>
      <c r="B1259" s="498" t="s">
        <v>1272</v>
      </c>
      <c r="C1259" s="509" t="str">
        <f t="shared" si="59"/>
        <v>11-26</v>
      </c>
      <c r="D1259" s="500">
        <v>0</v>
      </c>
      <c r="F1259" s="492">
        <f t="shared" si="57"/>
        <v>0</v>
      </c>
      <c r="G1259" s="492">
        <f t="shared" si="58"/>
        <v>0</v>
      </c>
      <c r="H1259" s="492">
        <f>IF($S$8="Y",F1259*0.05,0)</f>
        <v>0</v>
      </c>
    </row>
    <row r="1260" spans="1:8" s="494" customFormat="1" ht="15" customHeight="1">
      <c r="A1260" s="490" t="s">
        <v>849</v>
      </c>
      <c r="B1260" s="498" t="s">
        <v>1272</v>
      </c>
      <c r="C1260" s="512" t="str">
        <f t="shared" si="59"/>
        <v>18-01</v>
      </c>
      <c r="D1260" s="500">
        <v>0</v>
      </c>
      <c r="F1260" s="492">
        <f t="shared" si="57"/>
        <v>0</v>
      </c>
      <c r="G1260" s="492">
        <f t="shared" si="58"/>
        <v>0</v>
      </c>
      <c r="H1260" s="492">
        <f>IF($S$9="Y",F1260*0.05,0)</f>
        <v>0</v>
      </c>
    </row>
    <row r="1261" spans="1:8" s="494" customFormat="1" ht="15" customHeight="1">
      <c r="A1261" s="490" t="s">
        <v>849</v>
      </c>
      <c r="B1261" s="498" t="s">
        <v>1272</v>
      </c>
      <c r="C1261" s="513" t="str">
        <f t="shared" si="59"/>
        <v>Color Code</v>
      </c>
      <c r="D1261" s="500">
        <v>0</v>
      </c>
      <c r="F1261" s="492">
        <f t="shared" si="57"/>
        <v>0</v>
      </c>
      <c r="G1261" s="492">
        <f t="shared" si="58"/>
        <v>0</v>
      </c>
      <c r="H1261" s="492">
        <f>IF($S$10="Y",F1261*0.05,0)</f>
        <v>0</v>
      </c>
    </row>
    <row r="1262" spans="1:8" s="494" customFormat="1" ht="15" customHeight="1">
      <c r="A1262" s="490" t="s">
        <v>743</v>
      </c>
      <c r="B1262" s="498" t="s">
        <v>1273</v>
      </c>
      <c r="C1262" s="499" t="str">
        <f t="shared" si="59"/>
        <v>11-12</v>
      </c>
      <c r="D1262" s="500">
        <v>0</v>
      </c>
      <c r="F1262" s="492">
        <f t="shared" si="57"/>
        <v>0</v>
      </c>
      <c r="G1262" s="492">
        <f t="shared" si="58"/>
        <v>0</v>
      </c>
      <c r="H1262" s="492">
        <f>IF($S$2="Y",F1262*0.05,0)</f>
        <v>0</v>
      </c>
    </row>
    <row r="1263" spans="1:8" s="494" customFormat="1" ht="15" customHeight="1">
      <c r="A1263" s="490" t="s">
        <v>743</v>
      </c>
      <c r="B1263" s="498" t="s">
        <v>1273</v>
      </c>
      <c r="C1263" s="504" t="str">
        <f t="shared" si="59"/>
        <v>14-01</v>
      </c>
      <c r="D1263" s="500">
        <v>0</v>
      </c>
      <c r="F1263" s="492">
        <f t="shared" si="57"/>
        <v>0</v>
      </c>
      <c r="G1263" s="492">
        <f t="shared" si="58"/>
        <v>0</v>
      </c>
      <c r="H1263" s="492">
        <f>IF($S$3="Y",F1263*0.05,0)</f>
        <v>0</v>
      </c>
    </row>
    <row r="1264" spans="1:8" s="494" customFormat="1" ht="15" customHeight="1">
      <c r="A1264" s="490" t="s">
        <v>743</v>
      </c>
      <c r="B1264" s="498" t="s">
        <v>1273</v>
      </c>
      <c r="C1264" s="505" t="str">
        <f t="shared" si="59"/>
        <v>15-12</v>
      </c>
      <c r="D1264" s="500">
        <v>0</v>
      </c>
      <c r="F1264" s="492">
        <f t="shared" si="57"/>
        <v>0</v>
      </c>
      <c r="G1264" s="492">
        <f t="shared" si="58"/>
        <v>0</v>
      </c>
      <c r="H1264" s="492">
        <f>IF($S$4="Y",F1264*0.05,0)</f>
        <v>0</v>
      </c>
    </row>
    <row r="1265" spans="1:8" s="494" customFormat="1" ht="15" customHeight="1">
      <c r="A1265" s="490" t="s">
        <v>743</v>
      </c>
      <c r="B1265" s="498" t="s">
        <v>1273</v>
      </c>
      <c r="C1265" s="506" t="str">
        <f t="shared" si="59"/>
        <v>16-16</v>
      </c>
      <c r="D1265" s="500">
        <v>0</v>
      </c>
      <c r="F1265" s="492">
        <f t="shared" si="57"/>
        <v>0</v>
      </c>
      <c r="G1265" s="492">
        <f t="shared" si="58"/>
        <v>0</v>
      </c>
      <c r="H1265" s="492">
        <f>IF($S$5="Y",F1265*0.05,0)</f>
        <v>0</v>
      </c>
    </row>
    <row r="1266" spans="1:8" s="494" customFormat="1" ht="15" customHeight="1">
      <c r="A1266" s="490" t="s">
        <v>743</v>
      </c>
      <c r="B1266" s="498" t="s">
        <v>1273</v>
      </c>
      <c r="C1266" s="507" t="str">
        <f t="shared" si="59"/>
        <v>13-01</v>
      </c>
      <c r="D1266" s="500">
        <v>0</v>
      </c>
      <c r="F1266" s="492">
        <f t="shared" si="57"/>
        <v>0</v>
      </c>
      <c r="G1266" s="492">
        <f t="shared" si="58"/>
        <v>0</v>
      </c>
      <c r="H1266" s="492">
        <f>IF($S$6="Y",F1266*0.05,0)</f>
        <v>0</v>
      </c>
    </row>
    <row r="1267" spans="1:8" s="494" customFormat="1" ht="15" customHeight="1">
      <c r="A1267" s="490" t="s">
        <v>743</v>
      </c>
      <c r="B1267" s="498" t="s">
        <v>1273</v>
      </c>
      <c r="C1267" s="508" t="str">
        <f t="shared" si="59"/>
        <v>07-13</v>
      </c>
      <c r="D1267" s="500">
        <v>0</v>
      </c>
      <c r="F1267" s="492">
        <f t="shared" si="57"/>
        <v>0</v>
      </c>
      <c r="G1267" s="492">
        <f t="shared" si="58"/>
        <v>0</v>
      </c>
      <c r="H1267" s="492">
        <f>IF($S$7="Y",F1267*0.05,0)</f>
        <v>0</v>
      </c>
    </row>
    <row r="1268" spans="1:8" s="494" customFormat="1" ht="15" customHeight="1">
      <c r="A1268" s="490" t="s">
        <v>743</v>
      </c>
      <c r="B1268" s="498" t="s">
        <v>1273</v>
      </c>
      <c r="C1268" s="509" t="str">
        <f t="shared" si="59"/>
        <v>11-26</v>
      </c>
      <c r="D1268" s="500">
        <v>0</v>
      </c>
      <c r="F1268" s="492">
        <f t="shared" si="57"/>
        <v>0</v>
      </c>
      <c r="G1268" s="492">
        <f t="shared" si="58"/>
        <v>0</v>
      </c>
      <c r="H1268" s="492">
        <f>IF($S$8="Y",F1268*0.05,0)</f>
        <v>0</v>
      </c>
    </row>
    <row r="1269" spans="1:8" s="494" customFormat="1" ht="15" customHeight="1">
      <c r="A1269" s="490" t="s">
        <v>743</v>
      </c>
      <c r="B1269" s="498" t="s">
        <v>1273</v>
      </c>
      <c r="C1269" s="512" t="str">
        <f t="shared" si="59"/>
        <v>18-01</v>
      </c>
      <c r="D1269" s="500">
        <v>0</v>
      </c>
      <c r="F1269" s="492">
        <f t="shared" si="57"/>
        <v>0</v>
      </c>
      <c r="G1269" s="492">
        <f t="shared" si="58"/>
        <v>0</v>
      </c>
      <c r="H1269" s="492">
        <f>IF($S$9="Y",F1269*0.05,0)</f>
        <v>0</v>
      </c>
    </row>
    <row r="1270" spans="1:8" s="494" customFormat="1" ht="15" customHeight="1">
      <c r="A1270" s="490" t="s">
        <v>743</v>
      </c>
      <c r="B1270" s="498" t="s">
        <v>1273</v>
      </c>
      <c r="C1270" s="513" t="str">
        <f t="shared" si="59"/>
        <v>Color Code</v>
      </c>
      <c r="D1270" s="500">
        <v>0</v>
      </c>
      <c r="F1270" s="492">
        <f t="shared" si="57"/>
        <v>0</v>
      </c>
      <c r="G1270" s="492">
        <f t="shared" si="58"/>
        <v>0</v>
      </c>
      <c r="H1270" s="492">
        <f>IF($S$10="Y",F1270*0.05,0)</f>
        <v>0</v>
      </c>
    </row>
    <row r="1271" spans="1:8" s="494" customFormat="1" ht="15" customHeight="1">
      <c r="A1271" s="490" t="s">
        <v>551</v>
      </c>
      <c r="B1271" s="498" t="s">
        <v>1274</v>
      </c>
      <c r="C1271" s="499" t="str">
        <f t="shared" si="59"/>
        <v>11-12</v>
      </c>
      <c r="D1271" s="500">
        <v>0</v>
      </c>
      <c r="F1271" s="492">
        <f t="shared" si="57"/>
        <v>0</v>
      </c>
      <c r="G1271" s="492">
        <f t="shared" si="58"/>
        <v>0</v>
      </c>
      <c r="H1271" s="492">
        <f>IF($S$2="Y",F1271*0.05,0)</f>
        <v>0</v>
      </c>
    </row>
    <row r="1272" spans="1:8" s="494" customFormat="1" ht="15" customHeight="1">
      <c r="A1272" s="490" t="s">
        <v>551</v>
      </c>
      <c r="B1272" s="498" t="s">
        <v>1274</v>
      </c>
      <c r="C1272" s="504" t="str">
        <f t="shared" si="59"/>
        <v>14-01</v>
      </c>
      <c r="D1272" s="500">
        <v>0</v>
      </c>
      <c r="F1272" s="492">
        <f t="shared" si="57"/>
        <v>0</v>
      </c>
      <c r="G1272" s="492">
        <f t="shared" si="58"/>
        <v>0</v>
      </c>
      <c r="H1272" s="492">
        <f>IF($S$3="Y",F1272*0.05,0)</f>
        <v>0</v>
      </c>
    </row>
    <row r="1273" spans="1:8" s="494" customFormat="1" ht="15" customHeight="1">
      <c r="A1273" s="490" t="s">
        <v>551</v>
      </c>
      <c r="B1273" s="498" t="s">
        <v>1274</v>
      </c>
      <c r="C1273" s="505" t="str">
        <f t="shared" si="59"/>
        <v>15-12</v>
      </c>
      <c r="D1273" s="500">
        <v>0</v>
      </c>
      <c r="F1273" s="492">
        <f t="shared" si="57"/>
        <v>0</v>
      </c>
      <c r="G1273" s="492">
        <f t="shared" si="58"/>
        <v>0</v>
      </c>
      <c r="H1273" s="492">
        <f>IF($S$4="Y",F1273*0.05,0)</f>
        <v>0</v>
      </c>
    </row>
    <row r="1274" spans="1:8" s="494" customFormat="1" ht="15" customHeight="1">
      <c r="A1274" s="490" t="s">
        <v>551</v>
      </c>
      <c r="B1274" s="498" t="s">
        <v>1274</v>
      </c>
      <c r="C1274" s="506" t="str">
        <f t="shared" si="59"/>
        <v>16-16</v>
      </c>
      <c r="D1274" s="500">
        <v>0</v>
      </c>
      <c r="F1274" s="492">
        <f t="shared" si="57"/>
        <v>0</v>
      </c>
      <c r="G1274" s="492">
        <f t="shared" si="58"/>
        <v>0</v>
      </c>
      <c r="H1274" s="492">
        <f>IF($S$5="Y",F1274*0.05,0)</f>
        <v>0</v>
      </c>
    </row>
    <row r="1275" spans="1:8" s="494" customFormat="1" ht="15" customHeight="1">
      <c r="A1275" s="490" t="s">
        <v>551</v>
      </c>
      <c r="B1275" s="498" t="s">
        <v>1274</v>
      </c>
      <c r="C1275" s="507" t="str">
        <f t="shared" si="59"/>
        <v>13-01</v>
      </c>
      <c r="D1275" s="500">
        <v>0</v>
      </c>
      <c r="F1275" s="492">
        <f t="shared" si="57"/>
        <v>0</v>
      </c>
      <c r="G1275" s="492">
        <f t="shared" si="58"/>
        <v>0</v>
      </c>
      <c r="H1275" s="492">
        <f>IF($S$6="Y",F1275*0.05,0)</f>
        <v>0</v>
      </c>
    </row>
    <row r="1276" spans="1:8" s="494" customFormat="1" ht="15" customHeight="1">
      <c r="A1276" s="490" t="s">
        <v>551</v>
      </c>
      <c r="B1276" s="498" t="s">
        <v>1274</v>
      </c>
      <c r="C1276" s="508" t="str">
        <f t="shared" si="59"/>
        <v>07-13</v>
      </c>
      <c r="D1276" s="500">
        <v>0</v>
      </c>
      <c r="F1276" s="492">
        <f t="shared" si="57"/>
        <v>0</v>
      </c>
      <c r="G1276" s="492">
        <f t="shared" si="58"/>
        <v>0</v>
      </c>
      <c r="H1276" s="492">
        <f>IF($S$7="Y",F1276*0.05,0)</f>
        <v>0</v>
      </c>
    </row>
    <row r="1277" spans="1:8" s="494" customFormat="1" ht="15" customHeight="1">
      <c r="A1277" s="490" t="s">
        <v>551</v>
      </c>
      <c r="B1277" s="498" t="s">
        <v>1274</v>
      </c>
      <c r="C1277" s="509" t="str">
        <f t="shared" si="59"/>
        <v>11-26</v>
      </c>
      <c r="D1277" s="500">
        <v>0</v>
      </c>
      <c r="F1277" s="492">
        <f t="shared" si="57"/>
        <v>0</v>
      </c>
      <c r="G1277" s="492">
        <f t="shared" si="58"/>
        <v>0</v>
      </c>
      <c r="H1277" s="492">
        <f>IF($S$8="Y",F1277*0.05,0)</f>
        <v>0</v>
      </c>
    </row>
    <row r="1278" spans="1:8" s="494" customFormat="1" ht="15" customHeight="1">
      <c r="A1278" s="490" t="s">
        <v>551</v>
      </c>
      <c r="B1278" s="498" t="s">
        <v>1274</v>
      </c>
      <c r="C1278" s="512" t="str">
        <f t="shared" si="59"/>
        <v>18-01</v>
      </c>
      <c r="D1278" s="500">
        <v>0</v>
      </c>
      <c r="F1278" s="492">
        <f t="shared" si="57"/>
        <v>0</v>
      </c>
      <c r="G1278" s="492">
        <f t="shared" si="58"/>
        <v>0</v>
      </c>
      <c r="H1278" s="492">
        <f>IF($S$9="Y",F1278*0.05,0)</f>
        <v>0</v>
      </c>
    </row>
    <row r="1279" spans="1:8" s="494" customFormat="1" ht="15" customHeight="1">
      <c r="A1279" s="490" t="s">
        <v>551</v>
      </c>
      <c r="B1279" s="498" t="s">
        <v>1274</v>
      </c>
      <c r="C1279" s="513" t="str">
        <f t="shared" si="59"/>
        <v>Color Code</v>
      </c>
      <c r="D1279" s="500">
        <v>0</v>
      </c>
      <c r="F1279" s="492">
        <f t="shared" si="57"/>
        <v>0</v>
      </c>
      <c r="G1279" s="492">
        <f t="shared" si="58"/>
        <v>0</v>
      </c>
      <c r="H1279" s="492">
        <f>IF($S$10="Y",F1279*0.05,0)</f>
        <v>0</v>
      </c>
    </row>
    <row r="1280" spans="1:8" s="494" customFormat="1" ht="15" customHeight="1">
      <c r="A1280" s="490" t="s">
        <v>553</v>
      </c>
      <c r="B1280" s="498" t="s">
        <v>1275</v>
      </c>
      <c r="C1280" s="499" t="str">
        <f t="shared" si="59"/>
        <v>11-12</v>
      </c>
      <c r="D1280" s="500">
        <v>0</v>
      </c>
      <c r="F1280" s="492">
        <f t="shared" si="57"/>
        <v>0</v>
      </c>
      <c r="G1280" s="492">
        <f t="shared" si="58"/>
        <v>0</v>
      </c>
      <c r="H1280" s="492">
        <f>IF($S$2="Y",F1280*0.05,0)</f>
        <v>0</v>
      </c>
    </row>
    <row r="1281" spans="1:8" s="494" customFormat="1" ht="15" customHeight="1">
      <c r="A1281" s="490" t="s">
        <v>553</v>
      </c>
      <c r="B1281" s="498" t="s">
        <v>1275</v>
      </c>
      <c r="C1281" s="504" t="str">
        <f t="shared" si="59"/>
        <v>14-01</v>
      </c>
      <c r="D1281" s="500">
        <v>0</v>
      </c>
      <c r="F1281" s="492">
        <f t="shared" si="57"/>
        <v>0</v>
      </c>
      <c r="G1281" s="492">
        <f t="shared" si="58"/>
        <v>0</v>
      </c>
      <c r="H1281" s="492">
        <f>IF($S$3="Y",F1281*0.05,0)</f>
        <v>0</v>
      </c>
    </row>
    <row r="1282" spans="1:8" s="494" customFormat="1" ht="15" customHeight="1">
      <c r="A1282" s="490" t="s">
        <v>553</v>
      </c>
      <c r="B1282" s="498" t="s">
        <v>1275</v>
      </c>
      <c r="C1282" s="505" t="str">
        <f t="shared" si="59"/>
        <v>15-12</v>
      </c>
      <c r="D1282" s="500">
        <v>0</v>
      </c>
      <c r="F1282" s="492">
        <f t="shared" ref="F1282:F1345" si="60">D1282*E1282</f>
        <v>0</v>
      </c>
      <c r="G1282" s="492">
        <f t="shared" ref="G1282:G1345" si="61">IF($S$11="Y",F1282*0.05,0)</f>
        <v>0</v>
      </c>
      <c r="H1282" s="492">
        <f>IF($S$4="Y",F1282*0.05,0)</f>
        <v>0</v>
      </c>
    </row>
    <row r="1283" spans="1:8" s="494" customFormat="1" ht="15" customHeight="1">
      <c r="A1283" s="490" t="s">
        <v>553</v>
      </c>
      <c r="B1283" s="498" t="s">
        <v>1275</v>
      </c>
      <c r="C1283" s="506" t="str">
        <f t="shared" si="59"/>
        <v>16-16</v>
      </c>
      <c r="D1283" s="500">
        <v>0</v>
      </c>
      <c r="F1283" s="492">
        <f t="shared" si="60"/>
        <v>0</v>
      </c>
      <c r="G1283" s="492">
        <f t="shared" si="61"/>
        <v>0</v>
      </c>
      <c r="H1283" s="492">
        <f>IF($S$5="Y",F1283*0.05,0)</f>
        <v>0</v>
      </c>
    </row>
    <row r="1284" spans="1:8" s="494" customFormat="1" ht="15" customHeight="1">
      <c r="A1284" s="490" t="s">
        <v>553</v>
      </c>
      <c r="B1284" s="498" t="s">
        <v>1275</v>
      </c>
      <c r="C1284" s="507" t="str">
        <f t="shared" si="59"/>
        <v>13-01</v>
      </c>
      <c r="D1284" s="500">
        <v>0</v>
      </c>
      <c r="F1284" s="492">
        <f t="shared" si="60"/>
        <v>0</v>
      </c>
      <c r="G1284" s="492">
        <f t="shared" si="61"/>
        <v>0</v>
      </c>
      <c r="H1284" s="492">
        <f>IF($S$6="Y",F1284*0.05,0)</f>
        <v>0</v>
      </c>
    </row>
    <row r="1285" spans="1:8" s="494" customFormat="1" ht="15" customHeight="1">
      <c r="A1285" s="490" t="s">
        <v>553</v>
      </c>
      <c r="B1285" s="498" t="s">
        <v>1275</v>
      </c>
      <c r="C1285" s="508" t="str">
        <f t="shared" si="59"/>
        <v>07-13</v>
      </c>
      <c r="D1285" s="500">
        <v>0</v>
      </c>
      <c r="F1285" s="492">
        <f t="shared" si="60"/>
        <v>0</v>
      </c>
      <c r="G1285" s="492">
        <f t="shared" si="61"/>
        <v>0</v>
      </c>
      <c r="H1285" s="492">
        <f>IF($S$7="Y",F1285*0.05,0)</f>
        <v>0</v>
      </c>
    </row>
    <row r="1286" spans="1:8" s="494" customFormat="1" ht="15" customHeight="1">
      <c r="A1286" s="490" t="s">
        <v>553</v>
      </c>
      <c r="B1286" s="498" t="s">
        <v>1275</v>
      </c>
      <c r="C1286" s="509" t="str">
        <f t="shared" si="59"/>
        <v>11-26</v>
      </c>
      <c r="D1286" s="500">
        <v>0</v>
      </c>
      <c r="F1286" s="492">
        <f t="shared" si="60"/>
        <v>0</v>
      </c>
      <c r="G1286" s="492">
        <f t="shared" si="61"/>
        <v>0</v>
      </c>
      <c r="H1286" s="492">
        <f>IF($S$8="Y",F1286*0.05,0)</f>
        <v>0</v>
      </c>
    </row>
    <row r="1287" spans="1:8" s="494" customFormat="1" ht="15" customHeight="1">
      <c r="A1287" s="490" t="s">
        <v>553</v>
      </c>
      <c r="B1287" s="498" t="s">
        <v>1275</v>
      </c>
      <c r="C1287" s="512" t="str">
        <f t="shared" si="59"/>
        <v>18-01</v>
      </c>
      <c r="D1287" s="500">
        <v>0</v>
      </c>
      <c r="F1287" s="492">
        <f t="shared" si="60"/>
        <v>0</v>
      </c>
      <c r="G1287" s="492">
        <f t="shared" si="61"/>
        <v>0</v>
      </c>
      <c r="H1287" s="492">
        <f>IF($S$9="Y",F1287*0.05,0)</f>
        <v>0</v>
      </c>
    </row>
    <row r="1288" spans="1:8" s="494" customFormat="1" ht="15" customHeight="1">
      <c r="A1288" s="490" t="s">
        <v>553</v>
      </c>
      <c r="B1288" s="498" t="s">
        <v>1275</v>
      </c>
      <c r="C1288" s="513" t="str">
        <f t="shared" si="59"/>
        <v>Color Code</v>
      </c>
      <c r="D1288" s="500">
        <v>0</v>
      </c>
      <c r="F1288" s="492">
        <f t="shared" si="60"/>
        <v>0</v>
      </c>
      <c r="G1288" s="492">
        <f t="shared" si="61"/>
        <v>0</v>
      </c>
      <c r="H1288" s="492">
        <f>IF($S$10="Y",F1288*0.05,0)</f>
        <v>0</v>
      </c>
    </row>
    <row r="1289" spans="1:8" s="494" customFormat="1" ht="15" customHeight="1">
      <c r="A1289" s="490" t="s">
        <v>489</v>
      </c>
      <c r="B1289" s="498" t="s">
        <v>1276</v>
      </c>
      <c r="C1289" s="499" t="str">
        <f t="shared" si="59"/>
        <v>11-12</v>
      </c>
      <c r="D1289" s="500">
        <v>0</v>
      </c>
      <c r="F1289" s="492">
        <f t="shared" si="60"/>
        <v>0</v>
      </c>
      <c r="G1289" s="492">
        <f t="shared" si="61"/>
        <v>0</v>
      </c>
      <c r="H1289" s="492">
        <f>IF($S$2="Y",F1289*0.05,0)</f>
        <v>0</v>
      </c>
    </row>
    <row r="1290" spans="1:8" s="494" customFormat="1" ht="15" customHeight="1">
      <c r="A1290" s="490" t="s">
        <v>489</v>
      </c>
      <c r="B1290" s="498" t="s">
        <v>1276</v>
      </c>
      <c r="C1290" s="504" t="str">
        <f t="shared" si="59"/>
        <v>14-01</v>
      </c>
      <c r="D1290" s="500">
        <v>0</v>
      </c>
      <c r="F1290" s="492">
        <f t="shared" si="60"/>
        <v>0</v>
      </c>
      <c r="G1290" s="492">
        <f t="shared" si="61"/>
        <v>0</v>
      </c>
      <c r="H1290" s="492">
        <f>IF($S$3="Y",F1290*0.05,0)</f>
        <v>0</v>
      </c>
    </row>
    <row r="1291" spans="1:8" s="494" customFormat="1" ht="15" customHeight="1">
      <c r="A1291" s="490" t="s">
        <v>489</v>
      </c>
      <c r="B1291" s="498" t="s">
        <v>1276</v>
      </c>
      <c r="C1291" s="505" t="str">
        <f t="shared" ref="C1291:C1354" si="62">C1282</f>
        <v>15-12</v>
      </c>
      <c r="D1291" s="500">
        <v>0</v>
      </c>
      <c r="F1291" s="492">
        <f t="shared" si="60"/>
        <v>0</v>
      </c>
      <c r="G1291" s="492">
        <f t="shared" si="61"/>
        <v>0</v>
      </c>
      <c r="H1291" s="492">
        <f>IF($S$4="Y",F1291*0.05,0)</f>
        <v>0</v>
      </c>
    </row>
    <row r="1292" spans="1:8" s="494" customFormat="1" ht="15" customHeight="1">
      <c r="A1292" s="490" t="s">
        <v>489</v>
      </c>
      <c r="B1292" s="498" t="s">
        <v>1276</v>
      </c>
      <c r="C1292" s="506" t="str">
        <f t="shared" si="62"/>
        <v>16-16</v>
      </c>
      <c r="D1292" s="500">
        <v>0</v>
      </c>
      <c r="F1292" s="492">
        <f t="shared" si="60"/>
        <v>0</v>
      </c>
      <c r="G1292" s="492">
        <f t="shared" si="61"/>
        <v>0</v>
      </c>
      <c r="H1292" s="492">
        <f>IF($S$5="Y",F1292*0.05,0)</f>
        <v>0</v>
      </c>
    </row>
    <row r="1293" spans="1:8" s="494" customFormat="1" ht="15" customHeight="1">
      <c r="A1293" s="490" t="s">
        <v>489</v>
      </c>
      <c r="B1293" s="498" t="s">
        <v>1276</v>
      </c>
      <c r="C1293" s="507" t="str">
        <f t="shared" si="62"/>
        <v>13-01</v>
      </c>
      <c r="D1293" s="500">
        <v>0</v>
      </c>
      <c r="F1293" s="492">
        <f t="shared" si="60"/>
        <v>0</v>
      </c>
      <c r="G1293" s="492">
        <f t="shared" si="61"/>
        <v>0</v>
      </c>
      <c r="H1293" s="492">
        <f>IF($S$6="Y",F1293*0.05,0)</f>
        <v>0</v>
      </c>
    </row>
    <row r="1294" spans="1:8" s="494" customFormat="1" ht="15" customHeight="1">
      <c r="A1294" s="490" t="s">
        <v>489</v>
      </c>
      <c r="B1294" s="498" t="s">
        <v>1276</v>
      </c>
      <c r="C1294" s="508" t="str">
        <f t="shared" si="62"/>
        <v>07-13</v>
      </c>
      <c r="D1294" s="500">
        <v>0</v>
      </c>
      <c r="F1294" s="492">
        <f t="shared" si="60"/>
        <v>0</v>
      </c>
      <c r="G1294" s="492">
        <f t="shared" si="61"/>
        <v>0</v>
      </c>
      <c r="H1294" s="492">
        <f>IF($S$7="Y",F1294*0.05,0)</f>
        <v>0</v>
      </c>
    </row>
    <row r="1295" spans="1:8" s="494" customFormat="1" ht="15" customHeight="1">
      <c r="A1295" s="490" t="s">
        <v>489</v>
      </c>
      <c r="B1295" s="498" t="s">
        <v>1276</v>
      </c>
      <c r="C1295" s="509" t="str">
        <f t="shared" si="62"/>
        <v>11-26</v>
      </c>
      <c r="D1295" s="500">
        <v>0</v>
      </c>
      <c r="F1295" s="492">
        <f t="shared" si="60"/>
        <v>0</v>
      </c>
      <c r="G1295" s="492">
        <f t="shared" si="61"/>
        <v>0</v>
      </c>
      <c r="H1295" s="492">
        <f>IF($S$8="Y",F1295*0.05,0)</f>
        <v>0</v>
      </c>
    </row>
    <row r="1296" spans="1:8" s="494" customFormat="1" ht="15" customHeight="1">
      <c r="A1296" s="490" t="s">
        <v>489</v>
      </c>
      <c r="B1296" s="498" t="s">
        <v>1276</v>
      </c>
      <c r="C1296" s="512" t="str">
        <f t="shared" si="62"/>
        <v>18-01</v>
      </c>
      <c r="D1296" s="500">
        <v>0</v>
      </c>
      <c r="F1296" s="492">
        <f t="shared" si="60"/>
        <v>0</v>
      </c>
      <c r="G1296" s="492">
        <f t="shared" si="61"/>
        <v>0</v>
      </c>
      <c r="H1296" s="492">
        <f>IF($S$9="Y",F1296*0.05,0)</f>
        <v>0</v>
      </c>
    </row>
    <row r="1297" spans="1:8" s="494" customFormat="1" ht="15" customHeight="1">
      <c r="A1297" s="490" t="s">
        <v>489</v>
      </c>
      <c r="B1297" s="498" t="s">
        <v>1276</v>
      </c>
      <c r="C1297" s="513" t="str">
        <f t="shared" si="62"/>
        <v>Color Code</v>
      </c>
      <c r="D1297" s="500">
        <v>0</v>
      </c>
      <c r="F1297" s="492">
        <f t="shared" si="60"/>
        <v>0</v>
      </c>
      <c r="G1297" s="492">
        <f t="shared" si="61"/>
        <v>0</v>
      </c>
      <c r="H1297" s="492">
        <f>IF($S$10="Y",F1297*0.05,0)</f>
        <v>0</v>
      </c>
    </row>
    <row r="1298" spans="1:8" s="494" customFormat="1" ht="15" customHeight="1">
      <c r="A1298" s="490" t="s">
        <v>635</v>
      </c>
      <c r="B1298" s="498" t="s">
        <v>1277</v>
      </c>
      <c r="C1298" s="499" t="str">
        <f t="shared" si="62"/>
        <v>11-12</v>
      </c>
      <c r="D1298" s="500">
        <v>0</v>
      </c>
      <c r="F1298" s="492">
        <f t="shared" si="60"/>
        <v>0</v>
      </c>
      <c r="G1298" s="492">
        <f t="shared" si="61"/>
        <v>0</v>
      </c>
      <c r="H1298" s="492">
        <f>IF($S$2="Y",F1298*0.05,0)</f>
        <v>0</v>
      </c>
    </row>
    <row r="1299" spans="1:8" s="494" customFormat="1" ht="15" customHeight="1">
      <c r="A1299" s="490" t="s">
        <v>635</v>
      </c>
      <c r="B1299" s="498" t="s">
        <v>1277</v>
      </c>
      <c r="C1299" s="504" t="str">
        <f t="shared" si="62"/>
        <v>14-01</v>
      </c>
      <c r="D1299" s="500">
        <v>0</v>
      </c>
      <c r="F1299" s="492">
        <f t="shared" si="60"/>
        <v>0</v>
      </c>
      <c r="G1299" s="492">
        <f t="shared" si="61"/>
        <v>0</v>
      </c>
      <c r="H1299" s="492">
        <f>IF($S$3="Y",F1299*0.05,0)</f>
        <v>0</v>
      </c>
    </row>
    <row r="1300" spans="1:8" s="494" customFormat="1" ht="15" customHeight="1">
      <c r="A1300" s="490" t="s">
        <v>635</v>
      </c>
      <c r="B1300" s="498" t="s">
        <v>1277</v>
      </c>
      <c r="C1300" s="505" t="str">
        <f t="shared" si="62"/>
        <v>15-12</v>
      </c>
      <c r="D1300" s="500">
        <v>0</v>
      </c>
      <c r="F1300" s="492">
        <f t="shared" si="60"/>
        <v>0</v>
      </c>
      <c r="G1300" s="492">
        <f t="shared" si="61"/>
        <v>0</v>
      </c>
      <c r="H1300" s="492">
        <f>IF($S$4="Y",F1300*0.05,0)</f>
        <v>0</v>
      </c>
    </row>
    <row r="1301" spans="1:8" s="494" customFormat="1" ht="15" customHeight="1">
      <c r="A1301" s="490" t="s">
        <v>635</v>
      </c>
      <c r="B1301" s="498" t="s">
        <v>1277</v>
      </c>
      <c r="C1301" s="506" t="str">
        <f t="shared" si="62"/>
        <v>16-16</v>
      </c>
      <c r="D1301" s="500">
        <v>0</v>
      </c>
      <c r="F1301" s="492">
        <f t="shared" si="60"/>
        <v>0</v>
      </c>
      <c r="G1301" s="492">
        <f t="shared" si="61"/>
        <v>0</v>
      </c>
      <c r="H1301" s="492">
        <f>IF($S$5="Y",F1301*0.05,0)</f>
        <v>0</v>
      </c>
    </row>
    <row r="1302" spans="1:8" s="494" customFormat="1" ht="15" customHeight="1">
      <c r="A1302" s="490" t="s">
        <v>635</v>
      </c>
      <c r="B1302" s="498" t="s">
        <v>1277</v>
      </c>
      <c r="C1302" s="507" t="str">
        <f t="shared" si="62"/>
        <v>13-01</v>
      </c>
      <c r="D1302" s="500">
        <v>0</v>
      </c>
      <c r="F1302" s="492">
        <f t="shared" si="60"/>
        <v>0</v>
      </c>
      <c r="G1302" s="492">
        <f t="shared" si="61"/>
        <v>0</v>
      </c>
      <c r="H1302" s="492">
        <f>IF($S$6="Y",F1302*0.05,0)</f>
        <v>0</v>
      </c>
    </row>
    <row r="1303" spans="1:8" s="494" customFormat="1" ht="15" customHeight="1">
      <c r="A1303" s="490" t="s">
        <v>635</v>
      </c>
      <c r="B1303" s="498" t="s">
        <v>1277</v>
      </c>
      <c r="C1303" s="508" t="str">
        <f t="shared" si="62"/>
        <v>07-13</v>
      </c>
      <c r="D1303" s="500">
        <v>0</v>
      </c>
      <c r="F1303" s="492">
        <f t="shared" si="60"/>
        <v>0</v>
      </c>
      <c r="G1303" s="492">
        <f t="shared" si="61"/>
        <v>0</v>
      </c>
      <c r="H1303" s="492">
        <f>IF($S$7="Y",F1303*0.05,0)</f>
        <v>0</v>
      </c>
    </row>
    <row r="1304" spans="1:8" s="494" customFormat="1" ht="15" customHeight="1">
      <c r="A1304" s="490" t="s">
        <v>635</v>
      </c>
      <c r="B1304" s="498" t="s">
        <v>1277</v>
      </c>
      <c r="C1304" s="509" t="str">
        <f t="shared" si="62"/>
        <v>11-26</v>
      </c>
      <c r="D1304" s="500">
        <v>0</v>
      </c>
      <c r="F1304" s="492">
        <f t="shared" si="60"/>
        <v>0</v>
      </c>
      <c r="G1304" s="492">
        <f t="shared" si="61"/>
        <v>0</v>
      </c>
      <c r="H1304" s="492">
        <f>IF($S$8="Y",F1304*0.05,0)</f>
        <v>0</v>
      </c>
    </row>
    <row r="1305" spans="1:8" s="494" customFormat="1" ht="15" customHeight="1">
      <c r="A1305" s="490" t="s">
        <v>635</v>
      </c>
      <c r="B1305" s="498" t="s">
        <v>1277</v>
      </c>
      <c r="C1305" s="512" t="str">
        <f t="shared" si="62"/>
        <v>18-01</v>
      </c>
      <c r="D1305" s="500">
        <v>0</v>
      </c>
      <c r="F1305" s="492">
        <f t="shared" si="60"/>
        <v>0</v>
      </c>
      <c r="G1305" s="492">
        <f t="shared" si="61"/>
        <v>0</v>
      </c>
      <c r="H1305" s="492">
        <f>IF($S$9="Y",F1305*0.05,0)</f>
        <v>0</v>
      </c>
    </row>
    <row r="1306" spans="1:8" s="494" customFormat="1" ht="15" customHeight="1">
      <c r="A1306" s="490" t="s">
        <v>635</v>
      </c>
      <c r="B1306" s="498" t="s">
        <v>1277</v>
      </c>
      <c r="C1306" s="513" t="str">
        <f t="shared" si="62"/>
        <v>Color Code</v>
      </c>
      <c r="D1306" s="500">
        <v>0</v>
      </c>
      <c r="F1306" s="492">
        <f t="shared" si="60"/>
        <v>0</v>
      </c>
      <c r="G1306" s="492">
        <f t="shared" si="61"/>
        <v>0</v>
      </c>
      <c r="H1306" s="492">
        <f>IF($S$10="Y",F1306*0.05,0)</f>
        <v>0</v>
      </c>
    </row>
    <row r="1307" spans="1:8" s="494" customFormat="1" ht="15" customHeight="1">
      <c r="A1307" s="490" t="s">
        <v>625</v>
      </c>
      <c r="B1307" s="498" t="s">
        <v>1278</v>
      </c>
      <c r="C1307" s="499" t="str">
        <f t="shared" si="62"/>
        <v>11-12</v>
      </c>
      <c r="D1307" s="500">
        <v>0</v>
      </c>
      <c r="F1307" s="492">
        <f t="shared" si="60"/>
        <v>0</v>
      </c>
      <c r="G1307" s="492">
        <f t="shared" si="61"/>
        <v>0</v>
      </c>
      <c r="H1307" s="492">
        <f>IF($S$2="Y",F1307*0.05,0)</f>
        <v>0</v>
      </c>
    </row>
    <row r="1308" spans="1:8" s="494" customFormat="1" ht="15" customHeight="1">
      <c r="A1308" s="490" t="s">
        <v>625</v>
      </c>
      <c r="B1308" s="498" t="s">
        <v>1278</v>
      </c>
      <c r="C1308" s="504" t="str">
        <f t="shared" si="62"/>
        <v>14-01</v>
      </c>
      <c r="D1308" s="500">
        <v>0</v>
      </c>
      <c r="F1308" s="492">
        <f t="shared" si="60"/>
        <v>0</v>
      </c>
      <c r="G1308" s="492">
        <f t="shared" si="61"/>
        <v>0</v>
      </c>
      <c r="H1308" s="492">
        <f>IF($S$3="Y",F1308*0.05,0)</f>
        <v>0</v>
      </c>
    </row>
    <row r="1309" spans="1:8" s="494" customFormat="1" ht="15" customHeight="1">
      <c r="A1309" s="490" t="s">
        <v>625</v>
      </c>
      <c r="B1309" s="498" t="s">
        <v>1278</v>
      </c>
      <c r="C1309" s="505" t="str">
        <f t="shared" si="62"/>
        <v>15-12</v>
      </c>
      <c r="D1309" s="500">
        <v>0</v>
      </c>
      <c r="F1309" s="492">
        <f t="shared" si="60"/>
        <v>0</v>
      </c>
      <c r="G1309" s="492">
        <f t="shared" si="61"/>
        <v>0</v>
      </c>
      <c r="H1309" s="492">
        <f>IF($S$4="Y",F1309*0.05,0)</f>
        <v>0</v>
      </c>
    </row>
    <row r="1310" spans="1:8" s="494" customFormat="1" ht="15" customHeight="1">
      <c r="A1310" s="490" t="s">
        <v>625</v>
      </c>
      <c r="B1310" s="498" t="s">
        <v>1278</v>
      </c>
      <c r="C1310" s="506" t="str">
        <f t="shared" si="62"/>
        <v>16-16</v>
      </c>
      <c r="D1310" s="500">
        <v>0</v>
      </c>
      <c r="F1310" s="492">
        <f t="shared" si="60"/>
        <v>0</v>
      </c>
      <c r="G1310" s="492">
        <f t="shared" si="61"/>
        <v>0</v>
      </c>
      <c r="H1310" s="492">
        <f>IF($S$5="Y",F1310*0.05,0)</f>
        <v>0</v>
      </c>
    </row>
    <row r="1311" spans="1:8" s="494" customFormat="1" ht="15" customHeight="1">
      <c r="A1311" s="490" t="s">
        <v>625</v>
      </c>
      <c r="B1311" s="498" t="s">
        <v>1278</v>
      </c>
      <c r="C1311" s="507" t="str">
        <f t="shared" si="62"/>
        <v>13-01</v>
      </c>
      <c r="D1311" s="500">
        <v>0</v>
      </c>
      <c r="F1311" s="492">
        <f t="shared" si="60"/>
        <v>0</v>
      </c>
      <c r="G1311" s="492">
        <f t="shared" si="61"/>
        <v>0</v>
      </c>
      <c r="H1311" s="492">
        <f>IF($S$6="Y",F1311*0.05,0)</f>
        <v>0</v>
      </c>
    </row>
    <row r="1312" spans="1:8" s="494" customFormat="1" ht="15" customHeight="1">
      <c r="A1312" s="490" t="s">
        <v>625</v>
      </c>
      <c r="B1312" s="498" t="s">
        <v>1278</v>
      </c>
      <c r="C1312" s="508" t="str">
        <f t="shared" si="62"/>
        <v>07-13</v>
      </c>
      <c r="D1312" s="500">
        <v>0</v>
      </c>
      <c r="F1312" s="492">
        <f t="shared" si="60"/>
        <v>0</v>
      </c>
      <c r="G1312" s="492">
        <f t="shared" si="61"/>
        <v>0</v>
      </c>
      <c r="H1312" s="492">
        <f>IF($S$7="Y",F1312*0.05,0)</f>
        <v>0</v>
      </c>
    </row>
    <row r="1313" spans="1:8" s="494" customFormat="1" ht="15" customHeight="1">
      <c r="A1313" s="490" t="s">
        <v>625</v>
      </c>
      <c r="B1313" s="498" t="s">
        <v>1278</v>
      </c>
      <c r="C1313" s="509" t="str">
        <f t="shared" si="62"/>
        <v>11-26</v>
      </c>
      <c r="D1313" s="500">
        <v>0</v>
      </c>
      <c r="F1313" s="492">
        <f t="shared" si="60"/>
        <v>0</v>
      </c>
      <c r="G1313" s="492">
        <f t="shared" si="61"/>
        <v>0</v>
      </c>
      <c r="H1313" s="492">
        <f>IF($S$8="Y",F1313*0.05,0)</f>
        <v>0</v>
      </c>
    </row>
    <row r="1314" spans="1:8" s="494" customFormat="1" ht="15" customHeight="1">
      <c r="A1314" s="490" t="s">
        <v>625</v>
      </c>
      <c r="B1314" s="498" t="s">
        <v>1278</v>
      </c>
      <c r="C1314" s="512" t="str">
        <f t="shared" si="62"/>
        <v>18-01</v>
      </c>
      <c r="D1314" s="500">
        <v>0</v>
      </c>
      <c r="F1314" s="492">
        <f t="shared" si="60"/>
        <v>0</v>
      </c>
      <c r="G1314" s="492">
        <f t="shared" si="61"/>
        <v>0</v>
      </c>
      <c r="H1314" s="492">
        <f>IF($S$9="Y",F1314*0.05,0)</f>
        <v>0</v>
      </c>
    </row>
    <row r="1315" spans="1:8" s="494" customFormat="1" ht="15" customHeight="1">
      <c r="A1315" s="490" t="s">
        <v>625</v>
      </c>
      <c r="B1315" s="498" t="s">
        <v>1278</v>
      </c>
      <c r="C1315" s="513" t="str">
        <f t="shared" si="62"/>
        <v>Color Code</v>
      </c>
      <c r="D1315" s="500">
        <v>0</v>
      </c>
      <c r="F1315" s="492">
        <f t="shared" si="60"/>
        <v>0</v>
      </c>
      <c r="G1315" s="492">
        <f t="shared" si="61"/>
        <v>0</v>
      </c>
      <c r="H1315" s="492">
        <f>IF($S$10="Y",F1315*0.05,0)</f>
        <v>0</v>
      </c>
    </row>
    <row r="1316" spans="1:8" s="494" customFormat="1" ht="15" customHeight="1">
      <c r="A1316" s="490" t="s">
        <v>627</v>
      </c>
      <c r="B1316" s="498" t="s">
        <v>1279</v>
      </c>
      <c r="C1316" s="499" t="str">
        <f t="shared" si="62"/>
        <v>11-12</v>
      </c>
      <c r="D1316" s="500">
        <v>0</v>
      </c>
      <c r="F1316" s="492">
        <f t="shared" si="60"/>
        <v>0</v>
      </c>
      <c r="G1316" s="492">
        <f t="shared" si="61"/>
        <v>0</v>
      </c>
      <c r="H1316" s="492">
        <f>IF($S$2="Y",F1316*0.05,0)</f>
        <v>0</v>
      </c>
    </row>
    <row r="1317" spans="1:8" s="494" customFormat="1" ht="15" customHeight="1">
      <c r="A1317" s="490" t="s">
        <v>627</v>
      </c>
      <c r="B1317" s="498" t="s">
        <v>1279</v>
      </c>
      <c r="C1317" s="504" t="str">
        <f t="shared" si="62"/>
        <v>14-01</v>
      </c>
      <c r="D1317" s="500">
        <v>0</v>
      </c>
      <c r="F1317" s="492">
        <f t="shared" si="60"/>
        <v>0</v>
      </c>
      <c r="G1317" s="492">
        <f t="shared" si="61"/>
        <v>0</v>
      </c>
      <c r="H1317" s="492">
        <f>IF($S$3="Y",F1317*0.05,0)</f>
        <v>0</v>
      </c>
    </row>
    <row r="1318" spans="1:8" s="494" customFormat="1" ht="15" customHeight="1">
      <c r="A1318" s="490" t="s">
        <v>627</v>
      </c>
      <c r="B1318" s="498" t="s">
        <v>1279</v>
      </c>
      <c r="C1318" s="505" t="str">
        <f t="shared" si="62"/>
        <v>15-12</v>
      </c>
      <c r="D1318" s="500">
        <v>0</v>
      </c>
      <c r="F1318" s="492">
        <f t="shared" si="60"/>
        <v>0</v>
      </c>
      <c r="G1318" s="492">
        <f t="shared" si="61"/>
        <v>0</v>
      </c>
      <c r="H1318" s="492">
        <f>IF($S$4="Y",F1318*0.05,0)</f>
        <v>0</v>
      </c>
    </row>
    <row r="1319" spans="1:8" s="494" customFormat="1" ht="15" customHeight="1">
      <c r="A1319" s="490" t="s">
        <v>627</v>
      </c>
      <c r="B1319" s="498" t="s">
        <v>1279</v>
      </c>
      <c r="C1319" s="506" t="str">
        <f t="shared" si="62"/>
        <v>16-16</v>
      </c>
      <c r="D1319" s="500">
        <v>0</v>
      </c>
      <c r="F1319" s="492">
        <f t="shared" si="60"/>
        <v>0</v>
      </c>
      <c r="G1319" s="492">
        <f t="shared" si="61"/>
        <v>0</v>
      </c>
      <c r="H1319" s="492">
        <f>IF($S$5="Y",F1319*0.05,0)</f>
        <v>0</v>
      </c>
    </row>
    <row r="1320" spans="1:8" s="494" customFormat="1" ht="15" customHeight="1">
      <c r="A1320" s="490" t="s">
        <v>627</v>
      </c>
      <c r="B1320" s="498" t="s">
        <v>1279</v>
      </c>
      <c r="C1320" s="507" t="str">
        <f t="shared" si="62"/>
        <v>13-01</v>
      </c>
      <c r="D1320" s="500">
        <v>0</v>
      </c>
      <c r="F1320" s="492">
        <f t="shared" si="60"/>
        <v>0</v>
      </c>
      <c r="G1320" s="492">
        <f t="shared" si="61"/>
        <v>0</v>
      </c>
      <c r="H1320" s="492">
        <f>IF($S$6="Y",F1320*0.05,0)</f>
        <v>0</v>
      </c>
    </row>
    <row r="1321" spans="1:8" s="494" customFormat="1" ht="15" customHeight="1">
      <c r="A1321" s="490" t="s">
        <v>627</v>
      </c>
      <c r="B1321" s="498" t="s">
        <v>1279</v>
      </c>
      <c r="C1321" s="508" t="str">
        <f t="shared" si="62"/>
        <v>07-13</v>
      </c>
      <c r="D1321" s="500">
        <v>0</v>
      </c>
      <c r="F1321" s="492">
        <f t="shared" si="60"/>
        <v>0</v>
      </c>
      <c r="G1321" s="492">
        <f t="shared" si="61"/>
        <v>0</v>
      </c>
      <c r="H1321" s="492">
        <f>IF($S$7="Y",F1321*0.05,0)</f>
        <v>0</v>
      </c>
    </row>
    <row r="1322" spans="1:8" s="494" customFormat="1" ht="15" customHeight="1">
      <c r="A1322" s="490" t="s">
        <v>627</v>
      </c>
      <c r="B1322" s="498" t="s">
        <v>1279</v>
      </c>
      <c r="C1322" s="509" t="str">
        <f t="shared" si="62"/>
        <v>11-26</v>
      </c>
      <c r="D1322" s="500">
        <v>0</v>
      </c>
      <c r="F1322" s="492">
        <f t="shared" si="60"/>
        <v>0</v>
      </c>
      <c r="G1322" s="492">
        <f t="shared" si="61"/>
        <v>0</v>
      </c>
      <c r="H1322" s="492">
        <f>IF($S$8="Y",F1322*0.05,0)</f>
        <v>0</v>
      </c>
    </row>
    <row r="1323" spans="1:8" s="494" customFormat="1" ht="15" customHeight="1">
      <c r="A1323" s="490" t="s">
        <v>627</v>
      </c>
      <c r="B1323" s="498" t="s">
        <v>1279</v>
      </c>
      <c r="C1323" s="512" t="str">
        <f t="shared" si="62"/>
        <v>18-01</v>
      </c>
      <c r="D1323" s="500">
        <v>0</v>
      </c>
      <c r="F1323" s="492">
        <f t="shared" si="60"/>
        <v>0</v>
      </c>
      <c r="G1323" s="492">
        <f t="shared" si="61"/>
        <v>0</v>
      </c>
      <c r="H1323" s="492">
        <f>IF($S$9="Y",F1323*0.05,0)</f>
        <v>0</v>
      </c>
    </row>
    <row r="1324" spans="1:8" s="494" customFormat="1" ht="15" customHeight="1">
      <c r="A1324" s="490" t="s">
        <v>627</v>
      </c>
      <c r="B1324" s="498" t="s">
        <v>1279</v>
      </c>
      <c r="C1324" s="513" t="str">
        <f t="shared" si="62"/>
        <v>Color Code</v>
      </c>
      <c r="D1324" s="500">
        <v>0</v>
      </c>
      <c r="F1324" s="492">
        <f t="shared" si="60"/>
        <v>0</v>
      </c>
      <c r="G1324" s="492">
        <f t="shared" si="61"/>
        <v>0</v>
      </c>
      <c r="H1324" s="492">
        <f>IF($S$10="Y",F1324*0.05,0)</f>
        <v>0</v>
      </c>
    </row>
    <row r="1325" spans="1:8" s="494" customFormat="1" ht="15" customHeight="1">
      <c r="A1325" s="490" t="s">
        <v>795</v>
      </c>
      <c r="B1325" s="498" t="s">
        <v>1280</v>
      </c>
      <c r="C1325" s="499" t="str">
        <f t="shared" si="62"/>
        <v>11-12</v>
      </c>
      <c r="D1325" s="500">
        <v>0</v>
      </c>
      <c r="F1325" s="492">
        <f t="shared" si="60"/>
        <v>0</v>
      </c>
      <c r="G1325" s="492">
        <f t="shared" si="61"/>
        <v>0</v>
      </c>
      <c r="H1325" s="492">
        <f>IF($S$2="Y",F1325*0.05,0)</f>
        <v>0</v>
      </c>
    </row>
    <row r="1326" spans="1:8" s="494" customFormat="1" ht="15" customHeight="1">
      <c r="A1326" s="490" t="s">
        <v>795</v>
      </c>
      <c r="B1326" s="498" t="s">
        <v>1280</v>
      </c>
      <c r="C1326" s="504" t="str">
        <f t="shared" si="62"/>
        <v>14-01</v>
      </c>
      <c r="D1326" s="500">
        <v>0</v>
      </c>
      <c r="F1326" s="492">
        <f t="shared" si="60"/>
        <v>0</v>
      </c>
      <c r="G1326" s="492">
        <f t="shared" si="61"/>
        <v>0</v>
      </c>
      <c r="H1326" s="492">
        <f>IF($S$3="Y",F1326*0.05,0)</f>
        <v>0</v>
      </c>
    </row>
    <row r="1327" spans="1:8" s="494" customFormat="1" ht="15" customHeight="1">
      <c r="A1327" s="490" t="s">
        <v>795</v>
      </c>
      <c r="B1327" s="498" t="s">
        <v>1280</v>
      </c>
      <c r="C1327" s="505" t="str">
        <f t="shared" si="62"/>
        <v>15-12</v>
      </c>
      <c r="D1327" s="500">
        <v>0</v>
      </c>
      <c r="F1327" s="492">
        <f t="shared" si="60"/>
        <v>0</v>
      </c>
      <c r="G1327" s="492">
        <f t="shared" si="61"/>
        <v>0</v>
      </c>
      <c r="H1327" s="492">
        <f>IF($S$4="Y",F1327*0.05,0)</f>
        <v>0</v>
      </c>
    </row>
    <row r="1328" spans="1:8" s="494" customFormat="1" ht="15" customHeight="1">
      <c r="A1328" s="490" t="s">
        <v>795</v>
      </c>
      <c r="B1328" s="498" t="s">
        <v>1280</v>
      </c>
      <c r="C1328" s="506" t="str">
        <f t="shared" si="62"/>
        <v>16-16</v>
      </c>
      <c r="D1328" s="500">
        <v>0</v>
      </c>
      <c r="F1328" s="492">
        <f t="shared" si="60"/>
        <v>0</v>
      </c>
      <c r="G1328" s="492">
        <f t="shared" si="61"/>
        <v>0</v>
      </c>
      <c r="H1328" s="492">
        <f>IF($S$5="Y",F1328*0.05,0)</f>
        <v>0</v>
      </c>
    </row>
    <row r="1329" spans="1:8" s="494" customFormat="1" ht="15" customHeight="1">
      <c r="A1329" s="490" t="s">
        <v>795</v>
      </c>
      <c r="B1329" s="498" t="s">
        <v>1280</v>
      </c>
      <c r="C1329" s="507" t="str">
        <f t="shared" si="62"/>
        <v>13-01</v>
      </c>
      <c r="D1329" s="500">
        <v>0</v>
      </c>
      <c r="F1329" s="492">
        <f t="shared" si="60"/>
        <v>0</v>
      </c>
      <c r="G1329" s="492">
        <f t="shared" si="61"/>
        <v>0</v>
      </c>
      <c r="H1329" s="492">
        <f>IF($S$6="Y",F1329*0.05,0)</f>
        <v>0</v>
      </c>
    </row>
    <row r="1330" spans="1:8" s="494" customFormat="1" ht="15" customHeight="1">
      <c r="A1330" s="490" t="s">
        <v>795</v>
      </c>
      <c r="B1330" s="498" t="s">
        <v>1280</v>
      </c>
      <c r="C1330" s="508" t="str">
        <f t="shared" si="62"/>
        <v>07-13</v>
      </c>
      <c r="D1330" s="500">
        <v>0</v>
      </c>
      <c r="F1330" s="492">
        <f t="shared" si="60"/>
        <v>0</v>
      </c>
      <c r="G1330" s="492">
        <f t="shared" si="61"/>
        <v>0</v>
      </c>
      <c r="H1330" s="492">
        <f>IF($S$7="Y",F1330*0.05,0)</f>
        <v>0</v>
      </c>
    </row>
    <row r="1331" spans="1:8" s="494" customFormat="1" ht="15" customHeight="1">
      <c r="A1331" s="490" t="s">
        <v>795</v>
      </c>
      <c r="B1331" s="498" t="s">
        <v>1280</v>
      </c>
      <c r="C1331" s="509" t="str">
        <f t="shared" si="62"/>
        <v>11-26</v>
      </c>
      <c r="D1331" s="500">
        <v>0</v>
      </c>
      <c r="F1331" s="492">
        <f t="shared" si="60"/>
        <v>0</v>
      </c>
      <c r="G1331" s="492">
        <f t="shared" si="61"/>
        <v>0</v>
      </c>
      <c r="H1331" s="492">
        <f>IF($S$8="Y",F1331*0.05,0)</f>
        <v>0</v>
      </c>
    </row>
    <row r="1332" spans="1:8" s="494" customFormat="1" ht="15" customHeight="1">
      <c r="A1332" s="490" t="s">
        <v>795</v>
      </c>
      <c r="B1332" s="498" t="s">
        <v>1280</v>
      </c>
      <c r="C1332" s="512" t="str">
        <f t="shared" si="62"/>
        <v>18-01</v>
      </c>
      <c r="D1332" s="500">
        <v>0</v>
      </c>
      <c r="F1332" s="492">
        <f t="shared" si="60"/>
        <v>0</v>
      </c>
      <c r="G1332" s="492">
        <f t="shared" si="61"/>
        <v>0</v>
      </c>
      <c r="H1332" s="492">
        <f>IF($S$9="Y",F1332*0.05,0)</f>
        <v>0</v>
      </c>
    </row>
    <row r="1333" spans="1:8" s="494" customFormat="1" ht="15" customHeight="1">
      <c r="A1333" s="490" t="s">
        <v>795</v>
      </c>
      <c r="B1333" s="498" t="s">
        <v>1280</v>
      </c>
      <c r="C1333" s="513" t="str">
        <f t="shared" si="62"/>
        <v>Color Code</v>
      </c>
      <c r="D1333" s="500">
        <v>0</v>
      </c>
      <c r="F1333" s="492">
        <f t="shared" si="60"/>
        <v>0</v>
      </c>
      <c r="G1333" s="492">
        <f t="shared" si="61"/>
        <v>0</v>
      </c>
      <c r="H1333" s="492">
        <f>IF($S$10="Y",F1333*0.05,0)</f>
        <v>0</v>
      </c>
    </row>
    <row r="1334" spans="1:8" s="494" customFormat="1" ht="15" customHeight="1">
      <c r="A1334" s="490" t="s">
        <v>589</v>
      </c>
      <c r="B1334" s="498" t="s">
        <v>1281</v>
      </c>
      <c r="C1334" s="499" t="str">
        <f t="shared" si="62"/>
        <v>11-12</v>
      </c>
      <c r="D1334" s="500">
        <v>0</v>
      </c>
      <c r="F1334" s="492">
        <f t="shared" si="60"/>
        <v>0</v>
      </c>
      <c r="G1334" s="492">
        <f t="shared" si="61"/>
        <v>0</v>
      </c>
      <c r="H1334" s="492">
        <f>IF($S$2="Y",F1334*0.05,0)</f>
        <v>0</v>
      </c>
    </row>
    <row r="1335" spans="1:8" s="494" customFormat="1" ht="15" customHeight="1">
      <c r="A1335" s="490" t="s">
        <v>589</v>
      </c>
      <c r="B1335" s="498" t="s">
        <v>1281</v>
      </c>
      <c r="C1335" s="504" t="str">
        <f t="shared" si="62"/>
        <v>14-01</v>
      </c>
      <c r="D1335" s="500">
        <v>0</v>
      </c>
      <c r="F1335" s="492">
        <f t="shared" si="60"/>
        <v>0</v>
      </c>
      <c r="G1335" s="492">
        <f t="shared" si="61"/>
        <v>0</v>
      </c>
      <c r="H1335" s="492">
        <f>IF($S$3="Y",F1335*0.05,0)</f>
        <v>0</v>
      </c>
    </row>
    <row r="1336" spans="1:8" s="494" customFormat="1" ht="15" customHeight="1">
      <c r="A1336" s="490" t="s">
        <v>589</v>
      </c>
      <c r="B1336" s="498" t="s">
        <v>1281</v>
      </c>
      <c r="C1336" s="505" t="str">
        <f t="shared" si="62"/>
        <v>15-12</v>
      </c>
      <c r="D1336" s="500">
        <v>0</v>
      </c>
      <c r="F1336" s="492">
        <f t="shared" si="60"/>
        <v>0</v>
      </c>
      <c r="G1336" s="492">
        <f t="shared" si="61"/>
        <v>0</v>
      </c>
      <c r="H1336" s="492">
        <f>IF($S$4="Y",F1336*0.05,0)</f>
        <v>0</v>
      </c>
    </row>
    <row r="1337" spans="1:8" s="494" customFormat="1" ht="15" customHeight="1">
      <c r="A1337" s="490" t="s">
        <v>589</v>
      </c>
      <c r="B1337" s="498" t="s">
        <v>1281</v>
      </c>
      <c r="C1337" s="506" t="str">
        <f t="shared" si="62"/>
        <v>16-16</v>
      </c>
      <c r="D1337" s="500">
        <v>0</v>
      </c>
      <c r="F1337" s="492">
        <f t="shared" si="60"/>
        <v>0</v>
      </c>
      <c r="G1337" s="492">
        <f t="shared" si="61"/>
        <v>0</v>
      </c>
      <c r="H1337" s="492">
        <f>IF($S$5="Y",F1337*0.05,0)</f>
        <v>0</v>
      </c>
    </row>
    <row r="1338" spans="1:8" s="494" customFormat="1" ht="15" customHeight="1">
      <c r="A1338" s="490" t="s">
        <v>589</v>
      </c>
      <c r="B1338" s="498" t="s">
        <v>1281</v>
      </c>
      <c r="C1338" s="507" t="str">
        <f t="shared" si="62"/>
        <v>13-01</v>
      </c>
      <c r="D1338" s="500">
        <v>0</v>
      </c>
      <c r="F1338" s="492">
        <f t="shared" si="60"/>
        <v>0</v>
      </c>
      <c r="G1338" s="492">
        <f t="shared" si="61"/>
        <v>0</v>
      </c>
      <c r="H1338" s="492">
        <f>IF($S$6="Y",F1338*0.05,0)</f>
        <v>0</v>
      </c>
    </row>
    <row r="1339" spans="1:8" s="494" customFormat="1" ht="15" customHeight="1">
      <c r="A1339" s="490" t="s">
        <v>589</v>
      </c>
      <c r="B1339" s="498" t="s">
        <v>1281</v>
      </c>
      <c r="C1339" s="508" t="str">
        <f t="shared" si="62"/>
        <v>07-13</v>
      </c>
      <c r="D1339" s="500">
        <v>0</v>
      </c>
      <c r="F1339" s="492">
        <f t="shared" si="60"/>
        <v>0</v>
      </c>
      <c r="G1339" s="492">
        <f t="shared" si="61"/>
        <v>0</v>
      </c>
      <c r="H1339" s="492">
        <f>IF($S$7="Y",F1339*0.05,0)</f>
        <v>0</v>
      </c>
    </row>
    <row r="1340" spans="1:8" s="494" customFormat="1" ht="15" customHeight="1">
      <c r="A1340" s="490" t="s">
        <v>589</v>
      </c>
      <c r="B1340" s="498" t="s">
        <v>1281</v>
      </c>
      <c r="C1340" s="509" t="str">
        <f t="shared" si="62"/>
        <v>11-26</v>
      </c>
      <c r="D1340" s="500">
        <v>0</v>
      </c>
      <c r="F1340" s="492">
        <f t="shared" si="60"/>
        <v>0</v>
      </c>
      <c r="G1340" s="492">
        <f t="shared" si="61"/>
        <v>0</v>
      </c>
      <c r="H1340" s="492">
        <f>IF($S$8="Y",F1340*0.05,0)</f>
        <v>0</v>
      </c>
    </row>
    <row r="1341" spans="1:8" s="494" customFormat="1" ht="15" customHeight="1">
      <c r="A1341" s="490" t="s">
        <v>589</v>
      </c>
      <c r="B1341" s="498" t="s">
        <v>1281</v>
      </c>
      <c r="C1341" s="512" t="str">
        <f t="shared" si="62"/>
        <v>18-01</v>
      </c>
      <c r="D1341" s="500">
        <v>0</v>
      </c>
      <c r="F1341" s="492">
        <f t="shared" si="60"/>
        <v>0</v>
      </c>
      <c r="G1341" s="492">
        <f t="shared" si="61"/>
        <v>0</v>
      </c>
      <c r="H1341" s="492">
        <f>IF($S$9="Y",F1341*0.05,0)</f>
        <v>0</v>
      </c>
    </row>
    <row r="1342" spans="1:8" s="494" customFormat="1" ht="15" customHeight="1">
      <c r="A1342" s="490" t="s">
        <v>589</v>
      </c>
      <c r="B1342" s="498" t="s">
        <v>1281</v>
      </c>
      <c r="C1342" s="513" t="str">
        <f t="shared" si="62"/>
        <v>Color Code</v>
      </c>
      <c r="D1342" s="500">
        <v>0</v>
      </c>
      <c r="F1342" s="492">
        <f t="shared" si="60"/>
        <v>0</v>
      </c>
      <c r="G1342" s="492">
        <f t="shared" si="61"/>
        <v>0</v>
      </c>
      <c r="H1342" s="492">
        <f>IF($S$10="Y",F1342*0.05,0)</f>
        <v>0</v>
      </c>
    </row>
    <row r="1343" spans="1:8" s="494" customFormat="1" ht="15" customHeight="1">
      <c r="A1343" s="490" t="s">
        <v>591</v>
      </c>
      <c r="B1343" s="498" t="s">
        <v>1282</v>
      </c>
      <c r="C1343" s="499" t="str">
        <f t="shared" si="62"/>
        <v>11-12</v>
      </c>
      <c r="D1343" s="500">
        <v>0</v>
      </c>
      <c r="F1343" s="492">
        <f t="shared" si="60"/>
        <v>0</v>
      </c>
      <c r="G1343" s="492">
        <f t="shared" si="61"/>
        <v>0</v>
      </c>
      <c r="H1343" s="492">
        <f>IF($S$2="Y",F1343*0.05,0)</f>
        <v>0</v>
      </c>
    </row>
    <row r="1344" spans="1:8" s="494" customFormat="1" ht="15" customHeight="1">
      <c r="A1344" s="490" t="s">
        <v>591</v>
      </c>
      <c r="B1344" s="498" t="s">
        <v>1282</v>
      </c>
      <c r="C1344" s="504" t="str">
        <f t="shared" si="62"/>
        <v>14-01</v>
      </c>
      <c r="D1344" s="500">
        <v>0</v>
      </c>
      <c r="F1344" s="492">
        <f t="shared" si="60"/>
        <v>0</v>
      </c>
      <c r="G1344" s="492">
        <f t="shared" si="61"/>
        <v>0</v>
      </c>
      <c r="H1344" s="492">
        <f>IF($S$3="Y",F1344*0.05,0)</f>
        <v>0</v>
      </c>
    </row>
    <row r="1345" spans="1:8" s="494" customFormat="1" ht="15" customHeight="1">
      <c r="A1345" s="490" t="s">
        <v>591</v>
      </c>
      <c r="B1345" s="498" t="s">
        <v>1282</v>
      </c>
      <c r="C1345" s="505" t="str">
        <f t="shared" si="62"/>
        <v>15-12</v>
      </c>
      <c r="D1345" s="500">
        <v>0</v>
      </c>
      <c r="F1345" s="492">
        <f t="shared" si="60"/>
        <v>0</v>
      </c>
      <c r="G1345" s="492">
        <f t="shared" si="61"/>
        <v>0</v>
      </c>
      <c r="H1345" s="492">
        <f>IF($S$4="Y",F1345*0.05,0)</f>
        <v>0</v>
      </c>
    </row>
    <row r="1346" spans="1:8" s="494" customFormat="1" ht="15" customHeight="1">
      <c r="A1346" s="490" t="s">
        <v>591</v>
      </c>
      <c r="B1346" s="498" t="s">
        <v>1282</v>
      </c>
      <c r="C1346" s="506" t="str">
        <f t="shared" si="62"/>
        <v>16-16</v>
      </c>
      <c r="D1346" s="500">
        <v>0</v>
      </c>
      <c r="F1346" s="492">
        <f t="shared" ref="F1346:F1409" si="63">D1346*E1346</f>
        <v>0</v>
      </c>
      <c r="G1346" s="492">
        <f t="shared" ref="G1346:G1409" si="64">IF($S$11="Y",F1346*0.05,0)</f>
        <v>0</v>
      </c>
      <c r="H1346" s="492">
        <f>IF($S$5="Y",F1346*0.05,0)</f>
        <v>0</v>
      </c>
    </row>
    <row r="1347" spans="1:8" s="494" customFormat="1" ht="15" customHeight="1">
      <c r="A1347" s="490" t="s">
        <v>591</v>
      </c>
      <c r="B1347" s="498" t="s">
        <v>1282</v>
      </c>
      <c r="C1347" s="507" t="str">
        <f t="shared" si="62"/>
        <v>13-01</v>
      </c>
      <c r="D1347" s="500">
        <v>0</v>
      </c>
      <c r="F1347" s="492">
        <f t="shared" si="63"/>
        <v>0</v>
      </c>
      <c r="G1347" s="492">
        <f t="shared" si="64"/>
        <v>0</v>
      </c>
      <c r="H1347" s="492">
        <f>IF($S$6="Y",F1347*0.05,0)</f>
        <v>0</v>
      </c>
    </row>
    <row r="1348" spans="1:8" s="494" customFormat="1" ht="15" customHeight="1">
      <c r="A1348" s="490" t="s">
        <v>591</v>
      </c>
      <c r="B1348" s="498" t="s">
        <v>1282</v>
      </c>
      <c r="C1348" s="508" t="str">
        <f t="shared" si="62"/>
        <v>07-13</v>
      </c>
      <c r="D1348" s="500">
        <v>0</v>
      </c>
      <c r="F1348" s="492">
        <f t="shared" si="63"/>
        <v>0</v>
      </c>
      <c r="G1348" s="492">
        <f t="shared" si="64"/>
        <v>0</v>
      </c>
      <c r="H1348" s="492">
        <f>IF($S$7="Y",F1348*0.05,0)</f>
        <v>0</v>
      </c>
    </row>
    <row r="1349" spans="1:8" s="494" customFormat="1" ht="15" customHeight="1">
      <c r="A1349" s="490" t="s">
        <v>591</v>
      </c>
      <c r="B1349" s="498" t="s">
        <v>1282</v>
      </c>
      <c r="C1349" s="509" t="str">
        <f t="shared" si="62"/>
        <v>11-26</v>
      </c>
      <c r="D1349" s="500">
        <v>0</v>
      </c>
      <c r="F1349" s="492">
        <f t="shared" si="63"/>
        <v>0</v>
      </c>
      <c r="G1349" s="492">
        <f t="shared" si="64"/>
        <v>0</v>
      </c>
      <c r="H1349" s="492">
        <f>IF($S$8="Y",F1349*0.05,0)</f>
        <v>0</v>
      </c>
    </row>
    <row r="1350" spans="1:8" s="494" customFormat="1" ht="15" customHeight="1">
      <c r="A1350" s="490" t="s">
        <v>591</v>
      </c>
      <c r="B1350" s="498" t="s">
        <v>1282</v>
      </c>
      <c r="C1350" s="512" t="str">
        <f t="shared" si="62"/>
        <v>18-01</v>
      </c>
      <c r="D1350" s="500">
        <v>0</v>
      </c>
      <c r="F1350" s="492">
        <f t="shared" si="63"/>
        <v>0</v>
      </c>
      <c r="G1350" s="492">
        <f t="shared" si="64"/>
        <v>0</v>
      </c>
      <c r="H1350" s="492">
        <f>IF($S$9="Y",F1350*0.05,0)</f>
        <v>0</v>
      </c>
    </row>
    <row r="1351" spans="1:8" s="494" customFormat="1" ht="15" customHeight="1">
      <c r="A1351" s="490" t="s">
        <v>591</v>
      </c>
      <c r="B1351" s="498" t="s">
        <v>1282</v>
      </c>
      <c r="C1351" s="513" t="str">
        <f t="shared" si="62"/>
        <v>Color Code</v>
      </c>
      <c r="D1351" s="500">
        <v>0</v>
      </c>
      <c r="F1351" s="492">
        <f t="shared" si="63"/>
        <v>0</v>
      </c>
      <c r="G1351" s="492">
        <f t="shared" si="64"/>
        <v>0</v>
      </c>
      <c r="H1351" s="492">
        <f>IF($S$10="Y",F1351*0.05,0)</f>
        <v>0</v>
      </c>
    </row>
    <row r="1352" spans="1:8" s="494" customFormat="1" ht="15" customHeight="1">
      <c r="A1352" s="490" t="s">
        <v>593</v>
      </c>
      <c r="B1352" s="498" t="s">
        <v>1283</v>
      </c>
      <c r="C1352" s="499" t="str">
        <f t="shared" si="62"/>
        <v>11-12</v>
      </c>
      <c r="D1352" s="500">
        <v>0</v>
      </c>
      <c r="F1352" s="492">
        <f t="shared" si="63"/>
        <v>0</v>
      </c>
      <c r="G1352" s="492">
        <f t="shared" si="64"/>
        <v>0</v>
      </c>
      <c r="H1352" s="492">
        <f>IF($S$2="Y",F1352*0.05,0)</f>
        <v>0</v>
      </c>
    </row>
    <row r="1353" spans="1:8" s="494" customFormat="1" ht="15" customHeight="1">
      <c r="A1353" s="490" t="s">
        <v>593</v>
      </c>
      <c r="B1353" s="498" t="s">
        <v>1283</v>
      </c>
      <c r="C1353" s="504" t="str">
        <f t="shared" si="62"/>
        <v>14-01</v>
      </c>
      <c r="D1353" s="500">
        <v>0</v>
      </c>
      <c r="F1353" s="492">
        <f t="shared" si="63"/>
        <v>0</v>
      </c>
      <c r="G1353" s="492">
        <f t="shared" si="64"/>
        <v>0</v>
      </c>
      <c r="H1353" s="492">
        <f>IF($S$3="Y",F1353*0.05,0)</f>
        <v>0</v>
      </c>
    </row>
    <row r="1354" spans="1:8" s="494" customFormat="1" ht="15" customHeight="1">
      <c r="A1354" s="490" t="s">
        <v>593</v>
      </c>
      <c r="B1354" s="498" t="s">
        <v>1283</v>
      </c>
      <c r="C1354" s="505" t="str">
        <f t="shared" si="62"/>
        <v>15-12</v>
      </c>
      <c r="D1354" s="500">
        <v>0</v>
      </c>
      <c r="F1354" s="492">
        <f t="shared" si="63"/>
        <v>0</v>
      </c>
      <c r="G1354" s="492">
        <f t="shared" si="64"/>
        <v>0</v>
      </c>
      <c r="H1354" s="492">
        <f>IF($S$4="Y",F1354*0.05,0)</f>
        <v>0</v>
      </c>
    </row>
    <row r="1355" spans="1:8" s="494" customFormat="1" ht="15" customHeight="1">
      <c r="A1355" s="490" t="s">
        <v>593</v>
      </c>
      <c r="B1355" s="498" t="s">
        <v>1283</v>
      </c>
      <c r="C1355" s="506" t="str">
        <f t="shared" ref="C1355:C1418" si="65">C1346</f>
        <v>16-16</v>
      </c>
      <c r="D1355" s="500">
        <v>0</v>
      </c>
      <c r="F1355" s="492">
        <f t="shared" si="63"/>
        <v>0</v>
      </c>
      <c r="G1355" s="492">
        <f t="shared" si="64"/>
        <v>0</v>
      </c>
      <c r="H1355" s="492">
        <f>IF($S$5="Y",F1355*0.05,0)</f>
        <v>0</v>
      </c>
    </row>
    <row r="1356" spans="1:8" s="494" customFormat="1" ht="15" customHeight="1">
      <c r="A1356" s="490" t="s">
        <v>593</v>
      </c>
      <c r="B1356" s="498" t="s">
        <v>1283</v>
      </c>
      <c r="C1356" s="507" t="str">
        <f t="shared" si="65"/>
        <v>13-01</v>
      </c>
      <c r="D1356" s="500">
        <v>0</v>
      </c>
      <c r="F1356" s="492">
        <f t="shared" si="63"/>
        <v>0</v>
      </c>
      <c r="G1356" s="492">
        <f t="shared" si="64"/>
        <v>0</v>
      </c>
      <c r="H1356" s="492">
        <f>IF($S$6="Y",F1356*0.05,0)</f>
        <v>0</v>
      </c>
    </row>
    <row r="1357" spans="1:8" s="494" customFormat="1" ht="15" customHeight="1">
      <c r="A1357" s="490" t="s">
        <v>593</v>
      </c>
      <c r="B1357" s="498" t="s">
        <v>1283</v>
      </c>
      <c r="C1357" s="508" t="str">
        <f t="shared" si="65"/>
        <v>07-13</v>
      </c>
      <c r="D1357" s="500">
        <v>0</v>
      </c>
      <c r="F1357" s="492">
        <f t="shared" si="63"/>
        <v>0</v>
      </c>
      <c r="G1357" s="492">
        <f t="shared" si="64"/>
        <v>0</v>
      </c>
      <c r="H1357" s="492">
        <f>IF($S$7="Y",F1357*0.05,0)</f>
        <v>0</v>
      </c>
    </row>
    <row r="1358" spans="1:8" s="494" customFormat="1" ht="15" customHeight="1">
      <c r="A1358" s="490" t="s">
        <v>593</v>
      </c>
      <c r="B1358" s="498" t="s">
        <v>1283</v>
      </c>
      <c r="C1358" s="509" t="str">
        <f t="shared" si="65"/>
        <v>11-26</v>
      </c>
      <c r="D1358" s="500">
        <v>0</v>
      </c>
      <c r="F1358" s="492">
        <f t="shared" si="63"/>
        <v>0</v>
      </c>
      <c r="G1358" s="492">
        <f t="shared" si="64"/>
        <v>0</v>
      </c>
      <c r="H1358" s="492">
        <f>IF($S$8="Y",F1358*0.05,0)</f>
        <v>0</v>
      </c>
    </row>
    <row r="1359" spans="1:8" s="494" customFormat="1" ht="15" customHeight="1">
      <c r="A1359" s="490" t="s">
        <v>593</v>
      </c>
      <c r="B1359" s="498" t="s">
        <v>1283</v>
      </c>
      <c r="C1359" s="512" t="str">
        <f t="shared" si="65"/>
        <v>18-01</v>
      </c>
      <c r="D1359" s="500">
        <v>0</v>
      </c>
      <c r="F1359" s="492">
        <f t="shared" si="63"/>
        <v>0</v>
      </c>
      <c r="G1359" s="492">
        <f t="shared" si="64"/>
        <v>0</v>
      </c>
      <c r="H1359" s="492">
        <f>IF($S$9="Y",F1359*0.05,0)</f>
        <v>0</v>
      </c>
    </row>
    <row r="1360" spans="1:8" s="494" customFormat="1" ht="15" customHeight="1">
      <c r="A1360" s="490" t="s">
        <v>593</v>
      </c>
      <c r="B1360" s="498" t="s">
        <v>1283</v>
      </c>
      <c r="C1360" s="513" t="str">
        <f t="shared" si="65"/>
        <v>Color Code</v>
      </c>
      <c r="D1360" s="500">
        <v>0</v>
      </c>
      <c r="F1360" s="492">
        <f t="shared" si="63"/>
        <v>0</v>
      </c>
      <c r="G1360" s="492">
        <f t="shared" si="64"/>
        <v>0</v>
      </c>
      <c r="H1360" s="492">
        <f>IF($S$10="Y",F1360*0.05,0)</f>
        <v>0</v>
      </c>
    </row>
    <row r="1361" spans="1:8" s="494" customFormat="1" ht="15" customHeight="1">
      <c r="A1361" s="490" t="s">
        <v>595</v>
      </c>
      <c r="B1361" s="498" t="s">
        <v>1284</v>
      </c>
      <c r="C1361" s="499" t="str">
        <f t="shared" si="65"/>
        <v>11-12</v>
      </c>
      <c r="D1361" s="500">
        <v>0</v>
      </c>
      <c r="F1361" s="492">
        <f t="shared" si="63"/>
        <v>0</v>
      </c>
      <c r="G1361" s="492">
        <f t="shared" si="64"/>
        <v>0</v>
      </c>
      <c r="H1361" s="492">
        <f>IF($S$2="Y",F1361*0.05,0)</f>
        <v>0</v>
      </c>
    </row>
    <row r="1362" spans="1:8" s="494" customFormat="1" ht="15" customHeight="1">
      <c r="A1362" s="490" t="s">
        <v>595</v>
      </c>
      <c r="B1362" s="498" t="s">
        <v>1284</v>
      </c>
      <c r="C1362" s="504" t="str">
        <f t="shared" si="65"/>
        <v>14-01</v>
      </c>
      <c r="D1362" s="500">
        <v>0</v>
      </c>
      <c r="F1362" s="492">
        <f t="shared" si="63"/>
        <v>0</v>
      </c>
      <c r="G1362" s="492">
        <f t="shared" si="64"/>
        <v>0</v>
      </c>
      <c r="H1362" s="492">
        <f>IF($S$3="Y",F1362*0.05,0)</f>
        <v>0</v>
      </c>
    </row>
    <row r="1363" spans="1:8" s="494" customFormat="1" ht="15" customHeight="1">
      <c r="A1363" s="490" t="s">
        <v>595</v>
      </c>
      <c r="B1363" s="498" t="s">
        <v>1284</v>
      </c>
      <c r="C1363" s="505" t="str">
        <f t="shared" si="65"/>
        <v>15-12</v>
      </c>
      <c r="D1363" s="500">
        <v>0</v>
      </c>
      <c r="F1363" s="492">
        <f t="shared" si="63"/>
        <v>0</v>
      </c>
      <c r="G1363" s="492">
        <f t="shared" si="64"/>
        <v>0</v>
      </c>
      <c r="H1363" s="492">
        <f>IF($S$4="Y",F1363*0.05,0)</f>
        <v>0</v>
      </c>
    </row>
    <row r="1364" spans="1:8" s="494" customFormat="1" ht="15" customHeight="1">
      <c r="A1364" s="490" t="s">
        <v>595</v>
      </c>
      <c r="B1364" s="498" t="s">
        <v>1284</v>
      </c>
      <c r="C1364" s="506" t="str">
        <f t="shared" si="65"/>
        <v>16-16</v>
      </c>
      <c r="D1364" s="500">
        <v>0</v>
      </c>
      <c r="F1364" s="492">
        <f t="shared" si="63"/>
        <v>0</v>
      </c>
      <c r="G1364" s="492">
        <f t="shared" si="64"/>
        <v>0</v>
      </c>
      <c r="H1364" s="492">
        <f>IF($S$5="Y",F1364*0.05,0)</f>
        <v>0</v>
      </c>
    </row>
    <row r="1365" spans="1:8" s="494" customFormat="1" ht="15" customHeight="1">
      <c r="A1365" s="490" t="s">
        <v>595</v>
      </c>
      <c r="B1365" s="498" t="s">
        <v>1284</v>
      </c>
      <c r="C1365" s="507" t="str">
        <f t="shared" si="65"/>
        <v>13-01</v>
      </c>
      <c r="D1365" s="500">
        <v>0</v>
      </c>
      <c r="F1365" s="492">
        <f t="shared" si="63"/>
        <v>0</v>
      </c>
      <c r="G1365" s="492">
        <f t="shared" si="64"/>
        <v>0</v>
      </c>
      <c r="H1365" s="492">
        <f>IF($S$6="Y",F1365*0.05,0)</f>
        <v>0</v>
      </c>
    </row>
    <row r="1366" spans="1:8" s="494" customFormat="1" ht="15" customHeight="1">
      <c r="A1366" s="490" t="s">
        <v>595</v>
      </c>
      <c r="B1366" s="498" t="s">
        <v>1284</v>
      </c>
      <c r="C1366" s="508" t="str">
        <f t="shared" si="65"/>
        <v>07-13</v>
      </c>
      <c r="D1366" s="500">
        <v>0</v>
      </c>
      <c r="F1366" s="492">
        <f t="shared" si="63"/>
        <v>0</v>
      </c>
      <c r="G1366" s="492">
        <f t="shared" si="64"/>
        <v>0</v>
      </c>
      <c r="H1366" s="492">
        <f>IF($S$7="Y",F1366*0.05,0)</f>
        <v>0</v>
      </c>
    </row>
    <row r="1367" spans="1:8" s="494" customFormat="1" ht="15" customHeight="1">
      <c r="A1367" s="490" t="s">
        <v>595</v>
      </c>
      <c r="B1367" s="498" t="s">
        <v>1284</v>
      </c>
      <c r="C1367" s="509" t="str">
        <f t="shared" si="65"/>
        <v>11-26</v>
      </c>
      <c r="D1367" s="500">
        <v>0</v>
      </c>
      <c r="F1367" s="492">
        <f t="shared" si="63"/>
        <v>0</v>
      </c>
      <c r="G1367" s="492">
        <f t="shared" si="64"/>
        <v>0</v>
      </c>
      <c r="H1367" s="492">
        <f>IF($S$8="Y",F1367*0.05,0)</f>
        <v>0</v>
      </c>
    </row>
    <row r="1368" spans="1:8" s="494" customFormat="1" ht="15" customHeight="1">
      <c r="A1368" s="490" t="s">
        <v>595</v>
      </c>
      <c r="B1368" s="498" t="s">
        <v>1284</v>
      </c>
      <c r="C1368" s="512" t="str">
        <f t="shared" si="65"/>
        <v>18-01</v>
      </c>
      <c r="D1368" s="500">
        <v>0</v>
      </c>
      <c r="F1368" s="492">
        <f t="shared" si="63"/>
        <v>0</v>
      </c>
      <c r="G1368" s="492">
        <f t="shared" si="64"/>
        <v>0</v>
      </c>
      <c r="H1368" s="492">
        <f>IF($S$9="Y",F1368*0.05,0)</f>
        <v>0</v>
      </c>
    </row>
    <row r="1369" spans="1:8" s="494" customFormat="1" ht="15" customHeight="1">
      <c r="A1369" s="490" t="s">
        <v>595</v>
      </c>
      <c r="B1369" s="498" t="s">
        <v>1284</v>
      </c>
      <c r="C1369" s="513" t="str">
        <f t="shared" si="65"/>
        <v>Color Code</v>
      </c>
      <c r="D1369" s="500">
        <v>0</v>
      </c>
      <c r="F1369" s="492">
        <f t="shared" si="63"/>
        <v>0</v>
      </c>
      <c r="G1369" s="492">
        <f t="shared" si="64"/>
        <v>0</v>
      </c>
      <c r="H1369" s="492">
        <f>IF($S$10="Y",F1369*0.05,0)</f>
        <v>0</v>
      </c>
    </row>
    <row r="1370" spans="1:8" s="494" customFormat="1" ht="15" customHeight="1">
      <c r="A1370" s="490" t="s">
        <v>629</v>
      </c>
      <c r="B1370" s="498" t="s">
        <v>1285</v>
      </c>
      <c r="C1370" s="499" t="str">
        <f t="shared" si="65"/>
        <v>11-12</v>
      </c>
      <c r="D1370" s="500">
        <v>0</v>
      </c>
      <c r="F1370" s="492">
        <f t="shared" si="63"/>
        <v>0</v>
      </c>
      <c r="G1370" s="492">
        <f t="shared" si="64"/>
        <v>0</v>
      </c>
      <c r="H1370" s="492">
        <f>IF($S$2="Y",F1370*0.05,0)</f>
        <v>0</v>
      </c>
    </row>
    <row r="1371" spans="1:8" s="494" customFormat="1" ht="15" customHeight="1">
      <c r="A1371" s="490" t="s">
        <v>629</v>
      </c>
      <c r="B1371" s="498" t="s">
        <v>1285</v>
      </c>
      <c r="C1371" s="504" t="str">
        <f t="shared" si="65"/>
        <v>14-01</v>
      </c>
      <c r="D1371" s="500">
        <v>0</v>
      </c>
      <c r="F1371" s="492">
        <f t="shared" si="63"/>
        <v>0</v>
      </c>
      <c r="G1371" s="492">
        <f t="shared" si="64"/>
        <v>0</v>
      </c>
      <c r="H1371" s="492">
        <f>IF($S$3="Y",F1371*0.05,0)</f>
        <v>0</v>
      </c>
    </row>
    <row r="1372" spans="1:8" s="494" customFormat="1" ht="15" customHeight="1">
      <c r="A1372" s="490" t="s">
        <v>629</v>
      </c>
      <c r="B1372" s="498" t="s">
        <v>1285</v>
      </c>
      <c r="C1372" s="505" t="str">
        <f t="shared" si="65"/>
        <v>15-12</v>
      </c>
      <c r="D1372" s="500">
        <v>0</v>
      </c>
      <c r="F1372" s="492">
        <f t="shared" si="63"/>
        <v>0</v>
      </c>
      <c r="G1372" s="492">
        <f t="shared" si="64"/>
        <v>0</v>
      </c>
      <c r="H1372" s="492">
        <f>IF($S$4="Y",F1372*0.05,0)</f>
        <v>0</v>
      </c>
    </row>
    <row r="1373" spans="1:8" s="494" customFormat="1" ht="15" customHeight="1">
      <c r="A1373" s="490" t="s">
        <v>629</v>
      </c>
      <c r="B1373" s="498" t="s">
        <v>1285</v>
      </c>
      <c r="C1373" s="506" t="str">
        <f t="shared" si="65"/>
        <v>16-16</v>
      </c>
      <c r="D1373" s="500">
        <v>0</v>
      </c>
      <c r="F1373" s="492">
        <f t="shared" si="63"/>
        <v>0</v>
      </c>
      <c r="G1373" s="492">
        <f t="shared" si="64"/>
        <v>0</v>
      </c>
      <c r="H1373" s="492">
        <f>IF($S$5="Y",F1373*0.05,0)</f>
        <v>0</v>
      </c>
    </row>
    <row r="1374" spans="1:8" s="494" customFormat="1" ht="15" customHeight="1">
      <c r="A1374" s="490" t="s">
        <v>629</v>
      </c>
      <c r="B1374" s="498" t="s">
        <v>1285</v>
      </c>
      <c r="C1374" s="507" t="str">
        <f t="shared" si="65"/>
        <v>13-01</v>
      </c>
      <c r="D1374" s="500">
        <v>0</v>
      </c>
      <c r="F1374" s="492">
        <f t="shared" si="63"/>
        <v>0</v>
      </c>
      <c r="G1374" s="492">
        <f t="shared" si="64"/>
        <v>0</v>
      </c>
      <c r="H1374" s="492">
        <f>IF($S$6="Y",F1374*0.05,0)</f>
        <v>0</v>
      </c>
    </row>
    <row r="1375" spans="1:8" s="494" customFormat="1" ht="15" customHeight="1">
      <c r="A1375" s="490" t="s">
        <v>629</v>
      </c>
      <c r="B1375" s="498" t="s">
        <v>1285</v>
      </c>
      <c r="C1375" s="508" t="str">
        <f t="shared" si="65"/>
        <v>07-13</v>
      </c>
      <c r="D1375" s="500">
        <v>0</v>
      </c>
      <c r="F1375" s="492">
        <f t="shared" si="63"/>
        <v>0</v>
      </c>
      <c r="G1375" s="492">
        <f t="shared" si="64"/>
        <v>0</v>
      </c>
      <c r="H1375" s="492">
        <f>IF($S$7="Y",F1375*0.05,0)</f>
        <v>0</v>
      </c>
    </row>
    <row r="1376" spans="1:8" s="494" customFormat="1" ht="15" customHeight="1">
      <c r="A1376" s="490" t="s">
        <v>629</v>
      </c>
      <c r="B1376" s="498" t="s">
        <v>1285</v>
      </c>
      <c r="C1376" s="509" t="str">
        <f t="shared" si="65"/>
        <v>11-26</v>
      </c>
      <c r="D1376" s="500">
        <v>0</v>
      </c>
      <c r="F1376" s="492">
        <f t="shared" si="63"/>
        <v>0</v>
      </c>
      <c r="G1376" s="492">
        <f t="shared" si="64"/>
        <v>0</v>
      </c>
      <c r="H1376" s="492">
        <f>IF($S$8="Y",F1376*0.05,0)</f>
        <v>0</v>
      </c>
    </row>
    <row r="1377" spans="1:8" s="494" customFormat="1" ht="15" customHeight="1">
      <c r="A1377" s="490" t="s">
        <v>629</v>
      </c>
      <c r="B1377" s="498" t="s">
        <v>1285</v>
      </c>
      <c r="C1377" s="512" t="str">
        <f t="shared" si="65"/>
        <v>18-01</v>
      </c>
      <c r="D1377" s="500">
        <v>0</v>
      </c>
      <c r="F1377" s="492">
        <f t="shared" si="63"/>
        <v>0</v>
      </c>
      <c r="G1377" s="492">
        <f t="shared" si="64"/>
        <v>0</v>
      </c>
      <c r="H1377" s="492">
        <f>IF($S$9="Y",F1377*0.05,0)</f>
        <v>0</v>
      </c>
    </row>
    <row r="1378" spans="1:8" s="494" customFormat="1" ht="15" customHeight="1">
      <c r="A1378" s="490" t="s">
        <v>629</v>
      </c>
      <c r="B1378" s="498" t="s">
        <v>1285</v>
      </c>
      <c r="C1378" s="513" t="str">
        <f t="shared" si="65"/>
        <v>Color Code</v>
      </c>
      <c r="D1378" s="500">
        <v>0</v>
      </c>
      <c r="F1378" s="492">
        <f t="shared" si="63"/>
        <v>0</v>
      </c>
      <c r="G1378" s="492">
        <f t="shared" si="64"/>
        <v>0</v>
      </c>
      <c r="H1378" s="492">
        <f>IF($S$10="Y",F1378*0.05,0)</f>
        <v>0</v>
      </c>
    </row>
    <row r="1379" spans="1:8" s="494" customFormat="1" ht="15" customHeight="1">
      <c r="A1379" s="490" t="s">
        <v>631</v>
      </c>
      <c r="B1379" s="498" t="s">
        <v>1286</v>
      </c>
      <c r="C1379" s="499" t="str">
        <f t="shared" si="65"/>
        <v>11-12</v>
      </c>
      <c r="D1379" s="500">
        <v>0</v>
      </c>
      <c r="F1379" s="492">
        <f t="shared" si="63"/>
        <v>0</v>
      </c>
      <c r="G1379" s="492">
        <f t="shared" si="64"/>
        <v>0</v>
      </c>
      <c r="H1379" s="492">
        <f>IF($S$2="Y",F1379*0.05,0)</f>
        <v>0</v>
      </c>
    </row>
    <row r="1380" spans="1:8" s="494" customFormat="1" ht="15" customHeight="1">
      <c r="A1380" s="490" t="s">
        <v>631</v>
      </c>
      <c r="B1380" s="498" t="s">
        <v>1286</v>
      </c>
      <c r="C1380" s="504" t="str">
        <f t="shared" si="65"/>
        <v>14-01</v>
      </c>
      <c r="D1380" s="500">
        <v>0</v>
      </c>
      <c r="F1380" s="492">
        <f t="shared" si="63"/>
        <v>0</v>
      </c>
      <c r="G1380" s="492">
        <f t="shared" si="64"/>
        <v>0</v>
      </c>
      <c r="H1380" s="492">
        <f>IF($S$3="Y",F1380*0.05,0)</f>
        <v>0</v>
      </c>
    </row>
    <row r="1381" spans="1:8" s="494" customFormat="1" ht="15" customHeight="1">
      <c r="A1381" s="490" t="s">
        <v>631</v>
      </c>
      <c r="B1381" s="498" t="s">
        <v>1286</v>
      </c>
      <c r="C1381" s="505" t="str">
        <f t="shared" si="65"/>
        <v>15-12</v>
      </c>
      <c r="D1381" s="500">
        <v>0</v>
      </c>
      <c r="F1381" s="492">
        <f t="shared" si="63"/>
        <v>0</v>
      </c>
      <c r="G1381" s="492">
        <f t="shared" si="64"/>
        <v>0</v>
      </c>
      <c r="H1381" s="492">
        <f>IF($S$4="Y",F1381*0.05,0)</f>
        <v>0</v>
      </c>
    </row>
    <row r="1382" spans="1:8" s="494" customFormat="1" ht="15" customHeight="1">
      <c r="A1382" s="490" t="s">
        <v>631</v>
      </c>
      <c r="B1382" s="498" t="s">
        <v>1286</v>
      </c>
      <c r="C1382" s="506" t="str">
        <f t="shared" si="65"/>
        <v>16-16</v>
      </c>
      <c r="D1382" s="500">
        <v>0</v>
      </c>
      <c r="F1382" s="492">
        <f t="shared" si="63"/>
        <v>0</v>
      </c>
      <c r="G1382" s="492">
        <f t="shared" si="64"/>
        <v>0</v>
      </c>
      <c r="H1382" s="492">
        <f>IF($S$5="Y",F1382*0.05,0)</f>
        <v>0</v>
      </c>
    </row>
    <row r="1383" spans="1:8" s="494" customFormat="1" ht="15" customHeight="1">
      <c r="A1383" s="490" t="s">
        <v>631</v>
      </c>
      <c r="B1383" s="498" t="s">
        <v>1286</v>
      </c>
      <c r="C1383" s="507" t="str">
        <f t="shared" si="65"/>
        <v>13-01</v>
      </c>
      <c r="D1383" s="500">
        <v>0</v>
      </c>
      <c r="F1383" s="492">
        <f t="shared" si="63"/>
        <v>0</v>
      </c>
      <c r="G1383" s="492">
        <f t="shared" si="64"/>
        <v>0</v>
      </c>
      <c r="H1383" s="492">
        <f>IF($S$6="Y",F1383*0.05,0)</f>
        <v>0</v>
      </c>
    </row>
    <row r="1384" spans="1:8" s="494" customFormat="1" ht="15" customHeight="1">
      <c r="A1384" s="490" t="s">
        <v>631</v>
      </c>
      <c r="B1384" s="498" t="s">
        <v>1286</v>
      </c>
      <c r="C1384" s="508" t="str">
        <f t="shared" si="65"/>
        <v>07-13</v>
      </c>
      <c r="D1384" s="500">
        <v>0</v>
      </c>
      <c r="F1384" s="492">
        <f t="shared" si="63"/>
        <v>0</v>
      </c>
      <c r="G1384" s="492">
        <f t="shared" si="64"/>
        <v>0</v>
      </c>
      <c r="H1384" s="492">
        <f>IF($S$7="Y",F1384*0.05,0)</f>
        <v>0</v>
      </c>
    </row>
    <row r="1385" spans="1:8" s="494" customFormat="1" ht="15" customHeight="1">
      <c r="A1385" s="490" t="s">
        <v>631</v>
      </c>
      <c r="B1385" s="498" t="s">
        <v>1286</v>
      </c>
      <c r="C1385" s="509" t="str">
        <f t="shared" si="65"/>
        <v>11-26</v>
      </c>
      <c r="D1385" s="500">
        <v>0</v>
      </c>
      <c r="F1385" s="492">
        <f t="shared" si="63"/>
        <v>0</v>
      </c>
      <c r="G1385" s="492">
        <f t="shared" si="64"/>
        <v>0</v>
      </c>
      <c r="H1385" s="492">
        <f>IF($S$8="Y",F1385*0.05,0)</f>
        <v>0</v>
      </c>
    </row>
    <row r="1386" spans="1:8" s="494" customFormat="1" ht="15" customHeight="1">
      <c r="A1386" s="490" t="s">
        <v>631</v>
      </c>
      <c r="B1386" s="498" t="s">
        <v>1286</v>
      </c>
      <c r="C1386" s="512" t="str">
        <f t="shared" si="65"/>
        <v>18-01</v>
      </c>
      <c r="D1386" s="500">
        <v>0</v>
      </c>
      <c r="F1386" s="492">
        <f t="shared" si="63"/>
        <v>0</v>
      </c>
      <c r="G1386" s="492">
        <f t="shared" si="64"/>
        <v>0</v>
      </c>
      <c r="H1386" s="492">
        <f>IF($S$9="Y",F1386*0.05,0)</f>
        <v>0</v>
      </c>
    </row>
    <row r="1387" spans="1:8" s="494" customFormat="1" ht="15" customHeight="1">
      <c r="A1387" s="490" t="s">
        <v>631</v>
      </c>
      <c r="B1387" s="498" t="s">
        <v>1286</v>
      </c>
      <c r="C1387" s="513" t="str">
        <f t="shared" si="65"/>
        <v>Color Code</v>
      </c>
      <c r="D1387" s="500">
        <v>0</v>
      </c>
      <c r="F1387" s="492">
        <f t="shared" si="63"/>
        <v>0</v>
      </c>
      <c r="G1387" s="492">
        <f t="shared" si="64"/>
        <v>0</v>
      </c>
      <c r="H1387" s="492">
        <f>IF($S$10="Y",F1387*0.05,0)</f>
        <v>0</v>
      </c>
    </row>
    <row r="1388" spans="1:8" s="494" customFormat="1" ht="15" customHeight="1">
      <c r="A1388" s="490" t="s">
        <v>637</v>
      </c>
      <c r="B1388" s="498" t="s">
        <v>1287</v>
      </c>
      <c r="C1388" s="499" t="str">
        <f t="shared" si="65"/>
        <v>11-12</v>
      </c>
      <c r="D1388" s="500">
        <v>0</v>
      </c>
      <c r="F1388" s="492">
        <f t="shared" si="63"/>
        <v>0</v>
      </c>
      <c r="G1388" s="492">
        <f t="shared" si="64"/>
        <v>0</v>
      </c>
      <c r="H1388" s="492">
        <f>IF($S$2="Y",F1388*0.05,0)</f>
        <v>0</v>
      </c>
    </row>
    <row r="1389" spans="1:8" s="494" customFormat="1" ht="15" customHeight="1">
      <c r="A1389" s="490" t="s">
        <v>637</v>
      </c>
      <c r="B1389" s="498" t="s">
        <v>1287</v>
      </c>
      <c r="C1389" s="504" t="str">
        <f t="shared" si="65"/>
        <v>14-01</v>
      </c>
      <c r="D1389" s="500">
        <v>0</v>
      </c>
      <c r="F1389" s="492">
        <f t="shared" si="63"/>
        <v>0</v>
      </c>
      <c r="G1389" s="492">
        <f t="shared" si="64"/>
        <v>0</v>
      </c>
      <c r="H1389" s="492">
        <f>IF($S$3="Y",F1389*0.05,0)</f>
        <v>0</v>
      </c>
    </row>
    <row r="1390" spans="1:8" s="494" customFormat="1" ht="15" customHeight="1">
      <c r="A1390" s="490" t="s">
        <v>637</v>
      </c>
      <c r="B1390" s="498" t="s">
        <v>1287</v>
      </c>
      <c r="C1390" s="505" t="str">
        <f t="shared" si="65"/>
        <v>15-12</v>
      </c>
      <c r="D1390" s="500">
        <v>0</v>
      </c>
      <c r="F1390" s="492">
        <f t="shared" si="63"/>
        <v>0</v>
      </c>
      <c r="G1390" s="492">
        <f t="shared" si="64"/>
        <v>0</v>
      </c>
      <c r="H1390" s="492">
        <f>IF($S$4="Y",F1390*0.05,0)</f>
        <v>0</v>
      </c>
    </row>
    <row r="1391" spans="1:8" s="494" customFormat="1" ht="15" customHeight="1">
      <c r="A1391" s="490" t="s">
        <v>637</v>
      </c>
      <c r="B1391" s="498" t="s">
        <v>1287</v>
      </c>
      <c r="C1391" s="506" t="str">
        <f t="shared" si="65"/>
        <v>16-16</v>
      </c>
      <c r="D1391" s="500">
        <v>0</v>
      </c>
      <c r="F1391" s="492">
        <f t="shared" si="63"/>
        <v>0</v>
      </c>
      <c r="G1391" s="492">
        <f t="shared" si="64"/>
        <v>0</v>
      </c>
      <c r="H1391" s="492">
        <f>IF($S$5="Y",F1391*0.05,0)</f>
        <v>0</v>
      </c>
    </row>
    <row r="1392" spans="1:8" s="494" customFormat="1" ht="15" customHeight="1">
      <c r="A1392" s="490" t="s">
        <v>637</v>
      </c>
      <c r="B1392" s="498" t="s">
        <v>1287</v>
      </c>
      <c r="C1392" s="507" t="str">
        <f t="shared" si="65"/>
        <v>13-01</v>
      </c>
      <c r="D1392" s="500">
        <v>0</v>
      </c>
      <c r="F1392" s="492">
        <f t="shared" si="63"/>
        <v>0</v>
      </c>
      <c r="G1392" s="492">
        <f t="shared" si="64"/>
        <v>0</v>
      </c>
      <c r="H1392" s="492">
        <f>IF($S$6="Y",F1392*0.05,0)</f>
        <v>0</v>
      </c>
    </row>
    <row r="1393" spans="1:8" s="494" customFormat="1" ht="15" customHeight="1">
      <c r="A1393" s="490" t="s">
        <v>637</v>
      </c>
      <c r="B1393" s="498" t="s">
        <v>1287</v>
      </c>
      <c r="C1393" s="508" t="str">
        <f t="shared" si="65"/>
        <v>07-13</v>
      </c>
      <c r="D1393" s="500">
        <v>0</v>
      </c>
      <c r="F1393" s="492">
        <f t="shared" si="63"/>
        <v>0</v>
      </c>
      <c r="G1393" s="492">
        <f t="shared" si="64"/>
        <v>0</v>
      </c>
      <c r="H1393" s="492">
        <f>IF($S$7="Y",F1393*0.05,0)</f>
        <v>0</v>
      </c>
    </row>
    <row r="1394" spans="1:8" s="494" customFormat="1" ht="15" customHeight="1">
      <c r="A1394" s="490" t="s">
        <v>637</v>
      </c>
      <c r="B1394" s="498" t="s">
        <v>1287</v>
      </c>
      <c r="C1394" s="509" t="str">
        <f t="shared" si="65"/>
        <v>11-26</v>
      </c>
      <c r="D1394" s="500">
        <v>0</v>
      </c>
      <c r="F1394" s="492">
        <f t="shared" si="63"/>
        <v>0</v>
      </c>
      <c r="G1394" s="492">
        <f t="shared" si="64"/>
        <v>0</v>
      </c>
      <c r="H1394" s="492">
        <f>IF($S$8="Y",F1394*0.05,0)</f>
        <v>0</v>
      </c>
    </row>
    <row r="1395" spans="1:8" s="494" customFormat="1" ht="15" customHeight="1">
      <c r="A1395" s="490" t="s">
        <v>637</v>
      </c>
      <c r="B1395" s="498" t="s">
        <v>1287</v>
      </c>
      <c r="C1395" s="512" t="str">
        <f t="shared" si="65"/>
        <v>18-01</v>
      </c>
      <c r="D1395" s="500">
        <v>0</v>
      </c>
      <c r="F1395" s="492">
        <f t="shared" si="63"/>
        <v>0</v>
      </c>
      <c r="G1395" s="492">
        <f t="shared" si="64"/>
        <v>0</v>
      </c>
      <c r="H1395" s="492">
        <f>IF($S$9="Y",F1395*0.05,0)</f>
        <v>0</v>
      </c>
    </row>
    <row r="1396" spans="1:8" s="494" customFormat="1" ht="15" customHeight="1">
      <c r="A1396" s="490" t="s">
        <v>637</v>
      </c>
      <c r="B1396" s="498" t="s">
        <v>1287</v>
      </c>
      <c r="C1396" s="513" t="str">
        <f t="shared" si="65"/>
        <v>Color Code</v>
      </c>
      <c r="D1396" s="500">
        <v>0</v>
      </c>
      <c r="F1396" s="492">
        <f t="shared" si="63"/>
        <v>0</v>
      </c>
      <c r="G1396" s="492">
        <f t="shared" si="64"/>
        <v>0</v>
      </c>
      <c r="H1396" s="492">
        <f>IF($S$10="Y",F1396*0.05,0)</f>
        <v>0</v>
      </c>
    </row>
    <row r="1397" spans="1:8" s="494" customFormat="1" ht="15" customHeight="1">
      <c r="A1397" s="490" t="s">
        <v>597</v>
      </c>
      <c r="B1397" s="498" t="s">
        <v>1288</v>
      </c>
      <c r="C1397" s="499" t="str">
        <f t="shared" si="65"/>
        <v>11-12</v>
      </c>
      <c r="D1397" s="500">
        <v>0</v>
      </c>
      <c r="F1397" s="492">
        <f t="shared" si="63"/>
        <v>0</v>
      </c>
      <c r="G1397" s="492">
        <f t="shared" si="64"/>
        <v>0</v>
      </c>
      <c r="H1397" s="492">
        <f>IF($S$2="Y",F1397*0.05,0)</f>
        <v>0</v>
      </c>
    </row>
    <row r="1398" spans="1:8" s="494" customFormat="1" ht="15" customHeight="1">
      <c r="A1398" s="490" t="s">
        <v>597</v>
      </c>
      <c r="B1398" s="498" t="s">
        <v>1288</v>
      </c>
      <c r="C1398" s="504" t="str">
        <f t="shared" si="65"/>
        <v>14-01</v>
      </c>
      <c r="D1398" s="500">
        <v>0</v>
      </c>
      <c r="F1398" s="492">
        <f t="shared" si="63"/>
        <v>0</v>
      </c>
      <c r="G1398" s="492">
        <f t="shared" si="64"/>
        <v>0</v>
      </c>
      <c r="H1398" s="492">
        <f>IF($S$3="Y",F1398*0.05,0)</f>
        <v>0</v>
      </c>
    </row>
    <row r="1399" spans="1:8" s="494" customFormat="1" ht="15" customHeight="1">
      <c r="A1399" s="490" t="s">
        <v>597</v>
      </c>
      <c r="B1399" s="498" t="s">
        <v>1288</v>
      </c>
      <c r="C1399" s="505" t="str">
        <f t="shared" si="65"/>
        <v>15-12</v>
      </c>
      <c r="D1399" s="500">
        <v>0</v>
      </c>
      <c r="F1399" s="492">
        <f t="shared" si="63"/>
        <v>0</v>
      </c>
      <c r="G1399" s="492">
        <f t="shared" si="64"/>
        <v>0</v>
      </c>
      <c r="H1399" s="492">
        <f>IF($S$4="Y",F1399*0.05,0)</f>
        <v>0</v>
      </c>
    </row>
    <row r="1400" spans="1:8" s="494" customFormat="1" ht="15" customHeight="1">
      <c r="A1400" s="490" t="s">
        <v>597</v>
      </c>
      <c r="B1400" s="498" t="s">
        <v>1288</v>
      </c>
      <c r="C1400" s="506" t="str">
        <f t="shared" si="65"/>
        <v>16-16</v>
      </c>
      <c r="D1400" s="500">
        <v>0</v>
      </c>
      <c r="F1400" s="492">
        <f t="shared" si="63"/>
        <v>0</v>
      </c>
      <c r="G1400" s="492">
        <f t="shared" si="64"/>
        <v>0</v>
      </c>
      <c r="H1400" s="492">
        <f>IF($S$5="Y",F1400*0.05,0)</f>
        <v>0</v>
      </c>
    </row>
    <row r="1401" spans="1:8" s="494" customFormat="1" ht="15" customHeight="1">
      <c r="A1401" s="490" t="s">
        <v>597</v>
      </c>
      <c r="B1401" s="498" t="s">
        <v>1288</v>
      </c>
      <c r="C1401" s="507" t="str">
        <f t="shared" si="65"/>
        <v>13-01</v>
      </c>
      <c r="D1401" s="500">
        <v>0</v>
      </c>
      <c r="F1401" s="492">
        <f t="shared" si="63"/>
        <v>0</v>
      </c>
      <c r="G1401" s="492">
        <f t="shared" si="64"/>
        <v>0</v>
      </c>
      <c r="H1401" s="492">
        <f>IF($S$6="Y",F1401*0.05,0)</f>
        <v>0</v>
      </c>
    </row>
    <row r="1402" spans="1:8" s="494" customFormat="1" ht="15" customHeight="1">
      <c r="A1402" s="490" t="s">
        <v>597</v>
      </c>
      <c r="B1402" s="498" t="s">
        <v>1288</v>
      </c>
      <c r="C1402" s="508" t="str">
        <f t="shared" si="65"/>
        <v>07-13</v>
      </c>
      <c r="D1402" s="500">
        <v>0</v>
      </c>
      <c r="F1402" s="492">
        <f t="shared" si="63"/>
        <v>0</v>
      </c>
      <c r="G1402" s="492">
        <f t="shared" si="64"/>
        <v>0</v>
      </c>
      <c r="H1402" s="492">
        <f>IF($S$7="Y",F1402*0.05,0)</f>
        <v>0</v>
      </c>
    </row>
    <row r="1403" spans="1:8" s="494" customFormat="1" ht="15" customHeight="1">
      <c r="A1403" s="490" t="s">
        <v>597</v>
      </c>
      <c r="B1403" s="498" t="s">
        <v>1288</v>
      </c>
      <c r="C1403" s="509" t="str">
        <f t="shared" si="65"/>
        <v>11-26</v>
      </c>
      <c r="D1403" s="500">
        <v>0</v>
      </c>
      <c r="F1403" s="492">
        <f t="shared" si="63"/>
        <v>0</v>
      </c>
      <c r="G1403" s="492">
        <f t="shared" si="64"/>
        <v>0</v>
      </c>
      <c r="H1403" s="492">
        <f>IF($S$8="Y",F1403*0.05,0)</f>
        <v>0</v>
      </c>
    </row>
    <row r="1404" spans="1:8" s="494" customFormat="1" ht="15" customHeight="1">
      <c r="A1404" s="490" t="s">
        <v>597</v>
      </c>
      <c r="B1404" s="498" t="s">
        <v>1288</v>
      </c>
      <c r="C1404" s="512" t="str">
        <f t="shared" si="65"/>
        <v>18-01</v>
      </c>
      <c r="D1404" s="500">
        <v>0</v>
      </c>
      <c r="F1404" s="492">
        <f t="shared" si="63"/>
        <v>0</v>
      </c>
      <c r="G1404" s="492">
        <f t="shared" si="64"/>
        <v>0</v>
      </c>
      <c r="H1404" s="492">
        <f>IF($S$9="Y",F1404*0.05,0)</f>
        <v>0</v>
      </c>
    </row>
    <row r="1405" spans="1:8" s="494" customFormat="1" ht="15" customHeight="1">
      <c r="A1405" s="490" t="s">
        <v>597</v>
      </c>
      <c r="B1405" s="498" t="s">
        <v>1288</v>
      </c>
      <c r="C1405" s="513" t="str">
        <f t="shared" si="65"/>
        <v>Color Code</v>
      </c>
      <c r="D1405" s="500">
        <v>0</v>
      </c>
      <c r="F1405" s="492">
        <f t="shared" si="63"/>
        <v>0</v>
      </c>
      <c r="G1405" s="492">
        <f t="shared" si="64"/>
        <v>0</v>
      </c>
      <c r="H1405" s="492">
        <f>IF($S$10="Y",F1405*0.05,0)</f>
        <v>0</v>
      </c>
    </row>
    <row r="1406" spans="1:8" s="494" customFormat="1" ht="15" customHeight="1">
      <c r="A1406" s="490" t="s">
        <v>599</v>
      </c>
      <c r="B1406" s="498" t="s">
        <v>1289</v>
      </c>
      <c r="C1406" s="499" t="str">
        <f t="shared" si="65"/>
        <v>11-12</v>
      </c>
      <c r="D1406" s="500">
        <v>0</v>
      </c>
      <c r="F1406" s="492">
        <f t="shared" si="63"/>
        <v>0</v>
      </c>
      <c r="G1406" s="492">
        <f t="shared" si="64"/>
        <v>0</v>
      </c>
      <c r="H1406" s="492">
        <f>IF($S$2="Y",F1406*0.05,0)</f>
        <v>0</v>
      </c>
    </row>
    <row r="1407" spans="1:8" s="494" customFormat="1" ht="15" customHeight="1">
      <c r="A1407" s="490" t="s">
        <v>599</v>
      </c>
      <c r="B1407" s="498" t="s">
        <v>1289</v>
      </c>
      <c r="C1407" s="504" t="str">
        <f t="shared" si="65"/>
        <v>14-01</v>
      </c>
      <c r="D1407" s="500">
        <v>0</v>
      </c>
      <c r="F1407" s="492">
        <f t="shared" si="63"/>
        <v>0</v>
      </c>
      <c r="G1407" s="492">
        <f t="shared" si="64"/>
        <v>0</v>
      </c>
      <c r="H1407" s="492">
        <f>IF($S$3="Y",F1407*0.05,0)</f>
        <v>0</v>
      </c>
    </row>
    <row r="1408" spans="1:8" s="494" customFormat="1" ht="15" customHeight="1">
      <c r="A1408" s="490" t="s">
        <v>599</v>
      </c>
      <c r="B1408" s="498" t="s">
        <v>1289</v>
      </c>
      <c r="C1408" s="505" t="str">
        <f t="shared" si="65"/>
        <v>15-12</v>
      </c>
      <c r="D1408" s="500">
        <v>0</v>
      </c>
      <c r="F1408" s="492">
        <f t="shared" si="63"/>
        <v>0</v>
      </c>
      <c r="G1408" s="492">
        <f t="shared" si="64"/>
        <v>0</v>
      </c>
      <c r="H1408" s="492">
        <f>IF($S$4="Y",F1408*0.05,0)</f>
        <v>0</v>
      </c>
    </row>
    <row r="1409" spans="1:8" s="494" customFormat="1" ht="15" customHeight="1">
      <c r="A1409" s="490" t="s">
        <v>599</v>
      </c>
      <c r="B1409" s="498" t="s">
        <v>1289</v>
      </c>
      <c r="C1409" s="506" t="str">
        <f t="shared" si="65"/>
        <v>16-16</v>
      </c>
      <c r="D1409" s="500">
        <v>0</v>
      </c>
      <c r="F1409" s="492">
        <f t="shared" si="63"/>
        <v>0</v>
      </c>
      <c r="G1409" s="492">
        <f t="shared" si="64"/>
        <v>0</v>
      </c>
      <c r="H1409" s="492">
        <f>IF($S$5="Y",F1409*0.05,0)</f>
        <v>0</v>
      </c>
    </row>
    <row r="1410" spans="1:8" s="494" customFormat="1" ht="15" customHeight="1">
      <c r="A1410" s="490" t="s">
        <v>599</v>
      </c>
      <c r="B1410" s="498" t="s">
        <v>1289</v>
      </c>
      <c r="C1410" s="507" t="str">
        <f t="shared" si="65"/>
        <v>13-01</v>
      </c>
      <c r="D1410" s="500">
        <v>0</v>
      </c>
      <c r="F1410" s="492">
        <f t="shared" ref="F1410:F1473" si="66">D1410*E1410</f>
        <v>0</v>
      </c>
      <c r="G1410" s="492">
        <f t="shared" ref="G1410:G1473" si="67">IF($S$11="Y",F1410*0.05,0)</f>
        <v>0</v>
      </c>
      <c r="H1410" s="492">
        <f>IF($S$6="Y",F1410*0.05,0)</f>
        <v>0</v>
      </c>
    </row>
    <row r="1411" spans="1:8" s="494" customFormat="1" ht="15" customHeight="1">
      <c r="A1411" s="490" t="s">
        <v>599</v>
      </c>
      <c r="B1411" s="498" t="s">
        <v>1289</v>
      </c>
      <c r="C1411" s="508" t="str">
        <f t="shared" si="65"/>
        <v>07-13</v>
      </c>
      <c r="D1411" s="500">
        <v>0</v>
      </c>
      <c r="F1411" s="492">
        <f t="shared" si="66"/>
        <v>0</v>
      </c>
      <c r="G1411" s="492">
        <f t="shared" si="67"/>
        <v>0</v>
      </c>
      <c r="H1411" s="492">
        <f>IF($S$7="Y",F1411*0.05,0)</f>
        <v>0</v>
      </c>
    </row>
    <row r="1412" spans="1:8" s="494" customFormat="1" ht="15" customHeight="1">
      <c r="A1412" s="490" t="s">
        <v>599</v>
      </c>
      <c r="B1412" s="498" t="s">
        <v>1289</v>
      </c>
      <c r="C1412" s="509" t="str">
        <f t="shared" si="65"/>
        <v>11-26</v>
      </c>
      <c r="D1412" s="500">
        <v>0</v>
      </c>
      <c r="F1412" s="492">
        <f t="shared" si="66"/>
        <v>0</v>
      </c>
      <c r="G1412" s="492">
        <f t="shared" si="67"/>
        <v>0</v>
      </c>
      <c r="H1412" s="492">
        <f>IF($S$8="Y",F1412*0.05,0)</f>
        <v>0</v>
      </c>
    </row>
    <row r="1413" spans="1:8" s="494" customFormat="1" ht="15" customHeight="1">
      <c r="A1413" s="490" t="s">
        <v>599</v>
      </c>
      <c r="B1413" s="498" t="s">
        <v>1289</v>
      </c>
      <c r="C1413" s="512" t="str">
        <f t="shared" si="65"/>
        <v>18-01</v>
      </c>
      <c r="D1413" s="500">
        <v>0</v>
      </c>
      <c r="F1413" s="492">
        <f t="shared" si="66"/>
        <v>0</v>
      </c>
      <c r="G1413" s="492">
        <f t="shared" si="67"/>
        <v>0</v>
      </c>
      <c r="H1413" s="492">
        <f>IF($S$9="Y",F1413*0.05,0)</f>
        <v>0</v>
      </c>
    </row>
    <row r="1414" spans="1:8" s="494" customFormat="1" ht="15" customHeight="1">
      <c r="A1414" s="490" t="s">
        <v>599</v>
      </c>
      <c r="B1414" s="498" t="s">
        <v>1289</v>
      </c>
      <c r="C1414" s="513" t="str">
        <f t="shared" si="65"/>
        <v>Color Code</v>
      </c>
      <c r="D1414" s="500">
        <v>0</v>
      </c>
      <c r="F1414" s="492">
        <f t="shared" si="66"/>
        <v>0</v>
      </c>
      <c r="G1414" s="492">
        <f t="shared" si="67"/>
        <v>0</v>
      </c>
      <c r="H1414" s="492">
        <f>IF($S$10="Y",F1414*0.05,0)</f>
        <v>0</v>
      </c>
    </row>
    <row r="1415" spans="1:8" s="494" customFormat="1" ht="15" customHeight="1">
      <c r="A1415" s="490" t="s">
        <v>601</v>
      </c>
      <c r="B1415" s="498" t="s">
        <v>1290</v>
      </c>
      <c r="C1415" s="499" t="str">
        <f t="shared" si="65"/>
        <v>11-12</v>
      </c>
      <c r="D1415" s="500">
        <v>0</v>
      </c>
      <c r="F1415" s="492">
        <f t="shared" si="66"/>
        <v>0</v>
      </c>
      <c r="G1415" s="492">
        <f t="shared" si="67"/>
        <v>0</v>
      </c>
      <c r="H1415" s="492">
        <f>IF($S$2="Y",F1415*0.05,0)</f>
        <v>0</v>
      </c>
    </row>
    <row r="1416" spans="1:8" s="494" customFormat="1" ht="15" customHeight="1">
      <c r="A1416" s="490" t="s">
        <v>601</v>
      </c>
      <c r="B1416" s="498" t="s">
        <v>1290</v>
      </c>
      <c r="C1416" s="504" t="str">
        <f t="shared" si="65"/>
        <v>14-01</v>
      </c>
      <c r="D1416" s="500">
        <v>0</v>
      </c>
      <c r="F1416" s="492">
        <f t="shared" si="66"/>
        <v>0</v>
      </c>
      <c r="G1416" s="492">
        <f t="shared" si="67"/>
        <v>0</v>
      </c>
      <c r="H1416" s="492">
        <f>IF($S$3="Y",F1416*0.05,0)</f>
        <v>0</v>
      </c>
    </row>
    <row r="1417" spans="1:8" s="494" customFormat="1" ht="15" customHeight="1">
      <c r="A1417" s="490" t="s">
        <v>601</v>
      </c>
      <c r="B1417" s="498" t="s">
        <v>1290</v>
      </c>
      <c r="C1417" s="505" t="str">
        <f t="shared" si="65"/>
        <v>15-12</v>
      </c>
      <c r="D1417" s="500">
        <v>0</v>
      </c>
      <c r="F1417" s="492">
        <f t="shared" si="66"/>
        <v>0</v>
      </c>
      <c r="G1417" s="492">
        <f t="shared" si="67"/>
        <v>0</v>
      </c>
      <c r="H1417" s="492">
        <f>IF($S$4="Y",F1417*0.05,0)</f>
        <v>0</v>
      </c>
    </row>
    <row r="1418" spans="1:8" s="494" customFormat="1" ht="15" customHeight="1">
      <c r="A1418" s="490" t="s">
        <v>601</v>
      </c>
      <c r="B1418" s="498" t="s">
        <v>1290</v>
      </c>
      <c r="C1418" s="506" t="str">
        <f t="shared" si="65"/>
        <v>16-16</v>
      </c>
      <c r="D1418" s="500">
        <v>0</v>
      </c>
      <c r="F1418" s="492">
        <f t="shared" si="66"/>
        <v>0</v>
      </c>
      <c r="G1418" s="492">
        <f t="shared" si="67"/>
        <v>0</v>
      </c>
      <c r="H1418" s="492">
        <f>IF($S$5="Y",F1418*0.05,0)</f>
        <v>0</v>
      </c>
    </row>
    <row r="1419" spans="1:8" s="494" customFormat="1" ht="15" customHeight="1">
      <c r="A1419" s="490" t="s">
        <v>601</v>
      </c>
      <c r="B1419" s="498" t="s">
        <v>1290</v>
      </c>
      <c r="C1419" s="507" t="str">
        <f t="shared" ref="C1419:C1482" si="68">C1410</f>
        <v>13-01</v>
      </c>
      <c r="D1419" s="500">
        <v>0</v>
      </c>
      <c r="F1419" s="492">
        <f t="shared" si="66"/>
        <v>0</v>
      </c>
      <c r="G1419" s="492">
        <f t="shared" si="67"/>
        <v>0</v>
      </c>
      <c r="H1419" s="492">
        <f>IF($S$6="Y",F1419*0.05,0)</f>
        <v>0</v>
      </c>
    </row>
    <row r="1420" spans="1:8" s="494" customFormat="1" ht="15" customHeight="1">
      <c r="A1420" s="490" t="s">
        <v>601</v>
      </c>
      <c r="B1420" s="498" t="s">
        <v>1290</v>
      </c>
      <c r="C1420" s="508" t="str">
        <f t="shared" si="68"/>
        <v>07-13</v>
      </c>
      <c r="D1420" s="500">
        <v>0</v>
      </c>
      <c r="F1420" s="492">
        <f t="shared" si="66"/>
        <v>0</v>
      </c>
      <c r="G1420" s="492">
        <f t="shared" si="67"/>
        <v>0</v>
      </c>
      <c r="H1420" s="492">
        <f>IF($S$7="Y",F1420*0.05,0)</f>
        <v>0</v>
      </c>
    </row>
    <row r="1421" spans="1:8" s="494" customFormat="1" ht="15" customHeight="1">
      <c r="A1421" s="490" t="s">
        <v>601</v>
      </c>
      <c r="B1421" s="498" t="s">
        <v>1290</v>
      </c>
      <c r="C1421" s="509" t="str">
        <f t="shared" si="68"/>
        <v>11-26</v>
      </c>
      <c r="D1421" s="500">
        <v>0</v>
      </c>
      <c r="F1421" s="492">
        <f t="shared" si="66"/>
        <v>0</v>
      </c>
      <c r="G1421" s="492">
        <f t="shared" si="67"/>
        <v>0</v>
      </c>
      <c r="H1421" s="492">
        <f>IF($S$8="Y",F1421*0.05,0)</f>
        <v>0</v>
      </c>
    </row>
    <row r="1422" spans="1:8" s="494" customFormat="1" ht="15" customHeight="1">
      <c r="A1422" s="490" t="s">
        <v>601</v>
      </c>
      <c r="B1422" s="498" t="s">
        <v>1290</v>
      </c>
      <c r="C1422" s="512" t="str">
        <f t="shared" si="68"/>
        <v>18-01</v>
      </c>
      <c r="D1422" s="500">
        <v>0</v>
      </c>
      <c r="F1422" s="492">
        <f t="shared" si="66"/>
        <v>0</v>
      </c>
      <c r="G1422" s="492">
        <f t="shared" si="67"/>
        <v>0</v>
      </c>
      <c r="H1422" s="492">
        <f>IF($S$9="Y",F1422*0.05,0)</f>
        <v>0</v>
      </c>
    </row>
    <row r="1423" spans="1:8" s="494" customFormat="1" ht="15" customHeight="1">
      <c r="A1423" s="490" t="s">
        <v>601</v>
      </c>
      <c r="B1423" s="498" t="s">
        <v>1290</v>
      </c>
      <c r="C1423" s="513" t="str">
        <f t="shared" si="68"/>
        <v>Color Code</v>
      </c>
      <c r="D1423" s="500">
        <v>0</v>
      </c>
      <c r="F1423" s="492">
        <f t="shared" si="66"/>
        <v>0</v>
      </c>
      <c r="G1423" s="492">
        <f t="shared" si="67"/>
        <v>0</v>
      </c>
      <c r="H1423" s="492">
        <f>IF($S$10="Y",F1423*0.05,0)</f>
        <v>0</v>
      </c>
    </row>
    <row r="1424" spans="1:8" s="494" customFormat="1" ht="15" customHeight="1">
      <c r="A1424" s="490" t="s">
        <v>653</v>
      </c>
      <c r="B1424" s="498" t="s">
        <v>1291</v>
      </c>
      <c r="C1424" s="499" t="str">
        <f t="shared" si="68"/>
        <v>11-12</v>
      </c>
      <c r="D1424" s="500">
        <v>0</v>
      </c>
      <c r="F1424" s="492">
        <f t="shared" si="66"/>
        <v>0</v>
      </c>
      <c r="G1424" s="492">
        <f t="shared" si="67"/>
        <v>0</v>
      </c>
      <c r="H1424" s="492">
        <f>IF($S$2="Y",F1424*0.05,0)</f>
        <v>0</v>
      </c>
    </row>
    <row r="1425" spans="1:8" s="494" customFormat="1" ht="15" customHeight="1">
      <c r="A1425" s="490" t="s">
        <v>653</v>
      </c>
      <c r="B1425" s="498" t="s">
        <v>1291</v>
      </c>
      <c r="C1425" s="504" t="str">
        <f t="shared" si="68"/>
        <v>14-01</v>
      </c>
      <c r="D1425" s="500">
        <v>0</v>
      </c>
      <c r="F1425" s="492">
        <f t="shared" si="66"/>
        <v>0</v>
      </c>
      <c r="G1425" s="492">
        <f t="shared" si="67"/>
        <v>0</v>
      </c>
      <c r="H1425" s="492">
        <f>IF($S$3="Y",F1425*0.05,0)</f>
        <v>0</v>
      </c>
    </row>
    <row r="1426" spans="1:8" s="494" customFormat="1" ht="15" customHeight="1">
      <c r="A1426" s="490" t="s">
        <v>653</v>
      </c>
      <c r="B1426" s="498" t="s">
        <v>1291</v>
      </c>
      <c r="C1426" s="505" t="str">
        <f t="shared" si="68"/>
        <v>15-12</v>
      </c>
      <c r="D1426" s="500">
        <v>0</v>
      </c>
      <c r="F1426" s="492">
        <f t="shared" si="66"/>
        <v>0</v>
      </c>
      <c r="G1426" s="492">
        <f t="shared" si="67"/>
        <v>0</v>
      </c>
      <c r="H1426" s="492">
        <f>IF($S$4="Y",F1426*0.05,0)</f>
        <v>0</v>
      </c>
    </row>
    <row r="1427" spans="1:8" s="494" customFormat="1" ht="15" customHeight="1">
      <c r="A1427" s="490" t="s">
        <v>653</v>
      </c>
      <c r="B1427" s="498" t="s">
        <v>1291</v>
      </c>
      <c r="C1427" s="506" t="str">
        <f t="shared" si="68"/>
        <v>16-16</v>
      </c>
      <c r="D1427" s="500">
        <v>0</v>
      </c>
      <c r="F1427" s="492">
        <f t="shared" si="66"/>
        <v>0</v>
      </c>
      <c r="G1427" s="492">
        <f t="shared" si="67"/>
        <v>0</v>
      </c>
      <c r="H1427" s="492">
        <f>IF($S$5="Y",F1427*0.05,0)</f>
        <v>0</v>
      </c>
    </row>
    <row r="1428" spans="1:8" s="494" customFormat="1" ht="15" customHeight="1">
      <c r="A1428" s="490" t="s">
        <v>653</v>
      </c>
      <c r="B1428" s="498" t="s">
        <v>1291</v>
      </c>
      <c r="C1428" s="507" t="str">
        <f t="shared" si="68"/>
        <v>13-01</v>
      </c>
      <c r="D1428" s="500">
        <v>0</v>
      </c>
      <c r="F1428" s="492">
        <f t="shared" si="66"/>
        <v>0</v>
      </c>
      <c r="G1428" s="492">
        <f t="shared" si="67"/>
        <v>0</v>
      </c>
      <c r="H1428" s="492">
        <f>IF($S$6="Y",F1428*0.05,0)</f>
        <v>0</v>
      </c>
    </row>
    <row r="1429" spans="1:8" s="494" customFormat="1" ht="15" customHeight="1">
      <c r="A1429" s="490" t="s">
        <v>653</v>
      </c>
      <c r="B1429" s="498" t="s">
        <v>1291</v>
      </c>
      <c r="C1429" s="508" t="str">
        <f t="shared" si="68"/>
        <v>07-13</v>
      </c>
      <c r="D1429" s="500">
        <v>0</v>
      </c>
      <c r="F1429" s="492">
        <f t="shared" si="66"/>
        <v>0</v>
      </c>
      <c r="G1429" s="492">
        <f t="shared" si="67"/>
        <v>0</v>
      </c>
      <c r="H1429" s="492">
        <f>IF($S$7="Y",F1429*0.05,0)</f>
        <v>0</v>
      </c>
    </row>
    <row r="1430" spans="1:8" s="494" customFormat="1" ht="15" customHeight="1">
      <c r="A1430" s="490" t="s">
        <v>653</v>
      </c>
      <c r="B1430" s="498" t="s">
        <v>1291</v>
      </c>
      <c r="C1430" s="509" t="str">
        <f t="shared" si="68"/>
        <v>11-26</v>
      </c>
      <c r="D1430" s="500">
        <v>0</v>
      </c>
      <c r="F1430" s="492">
        <f t="shared" si="66"/>
        <v>0</v>
      </c>
      <c r="G1430" s="492">
        <f t="shared" si="67"/>
        <v>0</v>
      </c>
      <c r="H1430" s="492">
        <f>IF($S$8="Y",F1430*0.05,0)</f>
        <v>0</v>
      </c>
    </row>
    <row r="1431" spans="1:8" s="494" customFormat="1" ht="15" customHeight="1">
      <c r="A1431" s="490" t="s">
        <v>653</v>
      </c>
      <c r="B1431" s="498" t="s">
        <v>1291</v>
      </c>
      <c r="C1431" s="512" t="str">
        <f t="shared" si="68"/>
        <v>18-01</v>
      </c>
      <c r="D1431" s="500">
        <v>0</v>
      </c>
      <c r="F1431" s="492">
        <f t="shared" si="66"/>
        <v>0</v>
      </c>
      <c r="G1431" s="492">
        <f t="shared" si="67"/>
        <v>0</v>
      </c>
      <c r="H1431" s="492">
        <f>IF($S$9="Y",F1431*0.05,0)</f>
        <v>0</v>
      </c>
    </row>
    <row r="1432" spans="1:8" s="494" customFormat="1" ht="15" customHeight="1">
      <c r="A1432" s="490" t="s">
        <v>653</v>
      </c>
      <c r="B1432" s="498" t="s">
        <v>1291</v>
      </c>
      <c r="C1432" s="513" t="str">
        <f t="shared" si="68"/>
        <v>Color Code</v>
      </c>
      <c r="D1432" s="500">
        <v>0</v>
      </c>
      <c r="F1432" s="492">
        <f t="shared" si="66"/>
        <v>0</v>
      </c>
      <c r="G1432" s="492">
        <f t="shared" si="67"/>
        <v>0</v>
      </c>
      <c r="H1432" s="492">
        <f>IF($S$10="Y",F1432*0.05,0)</f>
        <v>0</v>
      </c>
    </row>
    <row r="1433" spans="1:8" s="494" customFormat="1" ht="15" customHeight="1">
      <c r="A1433" s="490" t="s">
        <v>655</v>
      </c>
      <c r="B1433" s="498" t="s">
        <v>1292</v>
      </c>
      <c r="C1433" s="499" t="str">
        <f t="shared" si="68"/>
        <v>11-12</v>
      </c>
      <c r="D1433" s="500">
        <v>0</v>
      </c>
      <c r="F1433" s="492">
        <f t="shared" si="66"/>
        <v>0</v>
      </c>
      <c r="G1433" s="492">
        <f t="shared" si="67"/>
        <v>0</v>
      </c>
      <c r="H1433" s="492">
        <f>IF($S$2="Y",F1433*0.05,0)</f>
        <v>0</v>
      </c>
    </row>
    <row r="1434" spans="1:8" s="494" customFormat="1" ht="15" customHeight="1">
      <c r="A1434" s="490" t="s">
        <v>655</v>
      </c>
      <c r="B1434" s="498" t="s">
        <v>1292</v>
      </c>
      <c r="C1434" s="504" t="str">
        <f t="shared" si="68"/>
        <v>14-01</v>
      </c>
      <c r="D1434" s="500">
        <v>0</v>
      </c>
      <c r="F1434" s="492">
        <f t="shared" si="66"/>
        <v>0</v>
      </c>
      <c r="G1434" s="492">
        <f t="shared" si="67"/>
        <v>0</v>
      </c>
      <c r="H1434" s="492">
        <f>IF($S$3="Y",F1434*0.05,0)</f>
        <v>0</v>
      </c>
    </row>
    <row r="1435" spans="1:8" s="494" customFormat="1" ht="15" customHeight="1">
      <c r="A1435" s="490" t="s">
        <v>655</v>
      </c>
      <c r="B1435" s="498" t="s">
        <v>1292</v>
      </c>
      <c r="C1435" s="505" t="str">
        <f t="shared" si="68"/>
        <v>15-12</v>
      </c>
      <c r="D1435" s="500">
        <v>0</v>
      </c>
      <c r="F1435" s="492">
        <f t="shared" si="66"/>
        <v>0</v>
      </c>
      <c r="G1435" s="492">
        <f t="shared" si="67"/>
        <v>0</v>
      </c>
      <c r="H1435" s="492">
        <f>IF($S$4="Y",F1435*0.05,0)</f>
        <v>0</v>
      </c>
    </row>
    <row r="1436" spans="1:8" s="494" customFormat="1" ht="15" customHeight="1">
      <c r="A1436" s="490" t="s">
        <v>655</v>
      </c>
      <c r="B1436" s="498" t="s">
        <v>1292</v>
      </c>
      <c r="C1436" s="506" t="str">
        <f t="shared" si="68"/>
        <v>16-16</v>
      </c>
      <c r="D1436" s="500">
        <v>0</v>
      </c>
      <c r="F1436" s="492">
        <f t="shared" si="66"/>
        <v>0</v>
      </c>
      <c r="G1436" s="492">
        <f t="shared" si="67"/>
        <v>0</v>
      </c>
      <c r="H1436" s="492">
        <f>IF($S$5="Y",F1436*0.05,0)</f>
        <v>0</v>
      </c>
    </row>
    <row r="1437" spans="1:8" s="494" customFormat="1" ht="15" customHeight="1">
      <c r="A1437" s="490" t="s">
        <v>655</v>
      </c>
      <c r="B1437" s="498" t="s">
        <v>1292</v>
      </c>
      <c r="C1437" s="507" t="str">
        <f t="shared" si="68"/>
        <v>13-01</v>
      </c>
      <c r="D1437" s="500">
        <v>0</v>
      </c>
      <c r="F1437" s="492">
        <f t="shared" si="66"/>
        <v>0</v>
      </c>
      <c r="G1437" s="492">
        <f t="shared" si="67"/>
        <v>0</v>
      </c>
      <c r="H1437" s="492">
        <f>IF($S$6="Y",F1437*0.05,0)</f>
        <v>0</v>
      </c>
    </row>
    <row r="1438" spans="1:8" s="494" customFormat="1" ht="15" customHeight="1">
      <c r="A1438" s="490" t="s">
        <v>655</v>
      </c>
      <c r="B1438" s="498" t="s">
        <v>1292</v>
      </c>
      <c r="C1438" s="508" t="str">
        <f t="shared" si="68"/>
        <v>07-13</v>
      </c>
      <c r="D1438" s="500">
        <v>0</v>
      </c>
      <c r="F1438" s="492">
        <f t="shared" si="66"/>
        <v>0</v>
      </c>
      <c r="G1438" s="492">
        <f t="shared" si="67"/>
        <v>0</v>
      </c>
      <c r="H1438" s="492">
        <f>IF($S$7="Y",F1438*0.05,0)</f>
        <v>0</v>
      </c>
    </row>
    <row r="1439" spans="1:8" s="494" customFormat="1" ht="15" customHeight="1">
      <c r="A1439" s="490" t="s">
        <v>655</v>
      </c>
      <c r="B1439" s="498" t="s">
        <v>1292</v>
      </c>
      <c r="C1439" s="509" t="str">
        <f t="shared" si="68"/>
        <v>11-26</v>
      </c>
      <c r="D1439" s="500">
        <v>0</v>
      </c>
      <c r="F1439" s="492">
        <f t="shared" si="66"/>
        <v>0</v>
      </c>
      <c r="G1439" s="492">
        <f t="shared" si="67"/>
        <v>0</v>
      </c>
      <c r="H1439" s="492">
        <f>IF($S$8="Y",F1439*0.05,0)</f>
        <v>0</v>
      </c>
    </row>
    <row r="1440" spans="1:8" s="494" customFormat="1" ht="15" customHeight="1">
      <c r="A1440" s="490" t="s">
        <v>655</v>
      </c>
      <c r="B1440" s="498" t="s">
        <v>1292</v>
      </c>
      <c r="C1440" s="512" t="str">
        <f t="shared" si="68"/>
        <v>18-01</v>
      </c>
      <c r="D1440" s="500">
        <v>0</v>
      </c>
      <c r="F1440" s="492">
        <f t="shared" si="66"/>
        <v>0</v>
      </c>
      <c r="G1440" s="492">
        <f t="shared" si="67"/>
        <v>0</v>
      </c>
      <c r="H1440" s="492">
        <f>IF($S$9="Y",F1440*0.05,0)</f>
        <v>0</v>
      </c>
    </row>
    <row r="1441" spans="1:8" s="494" customFormat="1" ht="15" customHeight="1">
      <c r="A1441" s="490" t="s">
        <v>655</v>
      </c>
      <c r="B1441" s="498" t="s">
        <v>1292</v>
      </c>
      <c r="C1441" s="513" t="str">
        <f t="shared" si="68"/>
        <v>Color Code</v>
      </c>
      <c r="D1441" s="500">
        <v>0</v>
      </c>
      <c r="F1441" s="492">
        <f t="shared" si="66"/>
        <v>0</v>
      </c>
      <c r="G1441" s="492">
        <f t="shared" si="67"/>
        <v>0</v>
      </c>
      <c r="H1441" s="492">
        <f>IF($S$10="Y",F1441*0.05,0)</f>
        <v>0</v>
      </c>
    </row>
    <row r="1442" spans="1:8" s="494" customFormat="1" ht="15" customHeight="1">
      <c r="A1442" s="490" t="s">
        <v>679</v>
      </c>
      <c r="B1442" s="498" t="s">
        <v>1293</v>
      </c>
      <c r="C1442" s="499" t="str">
        <f t="shared" si="68"/>
        <v>11-12</v>
      </c>
      <c r="D1442" s="500">
        <v>0</v>
      </c>
      <c r="F1442" s="492">
        <f t="shared" si="66"/>
        <v>0</v>
      </c>
      <c r="G1442" s="492">
        <f t="shared" si="67"/>
        <v>0</v>
      </c>
      <c r="H1442" s="492">
        <f>IF($S$2="Y",F1442*0.05,0)</f>
        <v>0</v>
      </c>
    </row>
    <row r="1443" spans="1:8" s="494" customFormat="1" ht="15" customHeight="1">
      <c r="A1443" s="490" t="s">
        <v>679</v>
      </c>
      <c r="B1443" s="498" t="s">
        <v>1293</v>
      </c>
      <c r="C1443" s="504" t="str">
        <f t="shared" si="68"/>
        <v>14-01</v>
      </c>
      <c r="D1443" s="500">
        <v>0</v>
      </c>
      <c r="F1443" s="492">
        <f t="shared" si="66"/>
        <v>0</v>
      </c>
      <c r="G1443" s="492">
        <f t="shared" si="67"/>
        <v>0</v>
      </c>
      <c r="H1443" s="492">
        <f>IF($S$3="Y",F1443*0.05,0)</f>
        <v>0</v>
      </c>
    </row>
    <row r="1444" spans="1:8" s="494" customFormat="1" ht="15" customHeight="1">
      <c r="A1444" s="490" t="s">
        <v>679</v>
      </c>
      <c r="B1444" s="498" t="s">
        <v>1293</v>
      </c>
      <c r="C1444" s="505" t="str">
        <f t="shared" si="68"/>
        <v>15-12</v>
      </c>
      <c r="D1444" s="500">
        <v>0</v>
      </c>
      <c r="F1444" s="492">
        <f t="shared" si="66"/>
        <v>0</v>
      </c>
      <c r="G1444" s="492">
        <f t="shared" si="67"/>
        <v>0</v>
      </c>
      <c r="H1444" s="492">
        <f>IF($S$4="Y",F1444*0.05,0)</f>
        <v>0</v>
      </c>
    </row>
    <row r="1445" spans="1:8" s="494" customFormat="1" ht="15" customHeight="1">
      <c r="A1445" s="490" t="s">
        <v>679</v>
      </c>
      <c r="B1445" s="498" t="s">
        <v>1293</v>
      </c>
      <c r="C1445" s="506" t="str">
        <f t="shared" si="68"/>
        <v>16-16</v>
      </c>
      <c r="D1445" s="500">
        <v>0</v>
      </c>
      <c r="F1445" s="492">
        <f t="shared" si="66"/>
        <v>0</v>
      </c>
      <c r="G1445" s="492">
        <f t="shared" si="67"/>
        <v>0</v>
      </c>
      <c r="H1445" s="492">
        <f>IF($S$5="Y",F1445*0.05,0)</f>
        <v>0</v>
      </c>
    </row>
    <row r="1446" spans="1:8" s="494" customFormat="1" ht="15" customHeight="1">
      <c r="A1446" s="490" t="s">
        <v>679</v>
      </c>
      <c r="B1446" s="498" t="s">
        <v>1293</v>
      </c>
      <c r="C1446" s="507" t="str">
        <f t="shared" si="68"/>
        <v>13-01</v>
      </c>
      <c r="D1446" s="500">
        <v>0</v>
      </c>
      <c r="F1446" s="492">
        <f t="shared" si="66"/>
        <v>0</v>
      </c>
      <c r="G1446" s="492">
        <f t="shared" si="67"/>
        <v>0</v>
      </c>
      <c r="H1446" s="492">
        <f>IF($S$6="Y",F1446*0.05,0)</f>
        <v>0</v>
      </c>
    </row>
    <row r="1447" spans="1:8" s="494" customFormat="1" ht="15" customHeight="1">
      <c r="A1447" s="490" t="s">
        <v>679</v>
      </c>
      <c r="B1447" s="498" t="s">
        <v>1293</v>
      </c>
      <c r="C1447" s="508" t="str">
        <f t="shared" si="68"/>
        <v>07-13</v>
      </c>
      <c r="D1447" s="500">
        <v>0</v>
      </c>
      <c r="F1447" s="492">
        <f t="shared" si="66"/>
        <v>0</v>
      </c>
      <c r="G1447" s="492">
        <f t="shared" si="67"/>
        <v>0</v>
      </c>
      <c r="H1447" s="492">
        <f>IF($S$7="Y",F1447*0.05,0)</f>
        <v>0</v>
      </c>
    </row>
    <row r="1448" spans="1:8" s="494" customFormat="1" ht="15" customHeight="1">
      <c r="A1448" s="490" t="s">
        <v>679</v>
      </c>
      <c r="B1448" s="498" t="s">
        <v>1293</v>
      </c>
      <c r="C1448" s="509" t="str">
        <f t="shared" si="68"/>
        <v>11-26</v>
      </c>
      <c r="D1448" s="500">
        <v>0</v>
      </c>
      <c r="F1448" s="492">
        <f t="shared" si="66"/>
        <v>0</v>
      </c>
      <c r="G1448" s="492">
        <f t="shared" si="67"/>
        <v>0</v>
      </c>
      <c r="H1448" s="492">
        <f>IF($S$8="Y",F1448*0.05,0)</f>
        <v>0</v>
      </c>
    </row>
    <row r="1449" spans="1:8" s="494" customFormat="1" ht="15" customHeight="1">
      <c r="A1449" s="490" t="s">
        <v>679</v>
      </c>
      <c r="B1449" s="498" t="s">
        <v>1293</v>
      </c>
      <c r="C1449" s="512" t="str">
        <f t="shared" si="68"/>
        <v>18-01</v>
      </c>
      <c r="D1449" s="500">
        <v>0</v>
      </c>
      <c r="F1449" s="492">
        <f t="shared" si="66"/>
        <v>0</v>
      </c>
      <c r="G1449" s="492">
        <f t="shared" si="67"/>
        <v>0</v>
      </c>
      <c r="H1449" s="492">
        <f>IF($S$9="Y",F1449*0.05,0)</f>
        <v>0</v>
      </c>
    </row>
    <row r="1450" spans="1:8" s="494" customFormat="1" ht="15" customHeight="1">
      <c r="A1450" s="490" t="s">
        <v>679</v>
      </c>
      <c r="B1450" s="498" t="s">
        <v>1293</v>
      </c>
      <c r="C1450" s="513" t="str">
        <f t="shared" si="68"/>
        <v>Color Code</v>
      </c>
      <c r="D1450" s="500">
        <v>0</v>
      </c>
      <c r="F1450" s="492">
        <f t="shared" si="66"/>
        <v>0</v>
      </c>
      <c r="G1450" s="492">
        <f t="shared" si="67"/>
        <v>0</v>
      </c>
      <c r="H1450" s="492">
        <f>IF($S$10="Y",F1450*0.05,0)</f>
        <v>0</v>
      </c>
    </row>
    <row r="1451" spans="1:8" s="494" customFormat="1" ht="15" customHeight="1">
      <c r="A1451" s="490" t="s">
        <v>657</v>
      </c>
      <c r="B1451" s="498" t="s">
        <v>1294</v>
      </c>
      <c r="C1451" s="499" t="str">
        <f t="shared" si="68"/>
        <v>11-12</v>
      </c>
      <c r="D1451" s="500">
        <v>0</v>
      </c>
      <c r="F1451" s="492">
        <f t="shared" si="66"/>
        <v>0</v>
      </c>
      <c r="G1451" s="492">
        <f t="shared" si="67"/>
        <v>0</v>
      </c>
      <c r="H1451" s="492">
        <f>IF($S$2="Y",F1451*0.05,0)</f>
        <v>0</v>
      </c>
    </row>
    <row r="1452" spans="1:8" s="494" customFormat="1" ht="15" customHeight="1">
      <c r="A1452" s="490" t="s">
        <v>657</v>
      </c>
      <c r="B1452" s="498" t="s">
        <v>1294</v>
      </c>
      <c r="C1452" s="504" t="str">
        <f t="shared" si="68"/>
        <v>14-01</v>
      </c>
      <c r="D1452" s="500">
        <v>0</v>
      </c>
      <c r="F1452" s="492">
        <f t="shared" si="66"/>
        <v>0</v>
      </c>
      <c r="G1452" s="492">
        <f t="shared" si="67"/>
        <v>0</v>
      </c>
      <c r="H1452" s="492">
        <f>IF($S$3="Y",F1452*0.05,0)</f>
        <v>0</v>
      </c>
    </row>
    <row r="1453" spans="1:8" s="494" customFormat="1" ht="15" customHeight="1">
      <c r="A1453" s="490" t="s">
        <v>657</v>
      </c>
      <c r="B1453" s="498" t="s">
        <v>1294</v>
      </c>
      <c r="C1453" s="505" t="str">
        <f t="shared" si="68"/>
        <v>15-12</v>
      </c>
      <c r="D1453" s="500">
        <v>0</v>
      </c>
      <c r="F1453" s="492">
        <f t="shared" si="66"/>
        <v>0</v>
      </c>
      <c r="G1453" s="492">
        <f t="shared" si="67"/>
        <v>0</v>
      </c>
      <c r="H1453" s="492">
        <f>IF($S$4="Y",F1453*0.05,0)</f>
        <v>0</v>
      </c>
    </row>
    <row r="1454" spans="1:8" s="494" customFormat="1" ht="15" customHeight="1">
      <c r="A1454" s="490" t="s">
        <v>657</v>
      </c>
      <c r="B1454" s="498" t="s">
        <v>1294</v>
      </c>
      <c r="C1454" s="506" t="str">
        <f t="shared" si="68"/>
        <v>16-16</v>
      </c>
      <c r="D1454" s="500">
        <v>0</v>
      </c>
      <c r="F1454" s="492">
        <f t="shared" si="66"/>
        <v>0</v>
      </c>
      <c r="G1454" s="492">
        <f t="shared" si="67"/>
        <v>0</v>
      </c>
      <c r="H1454" s="492">
        <f>IF($S$5="Y",F1454*0.05,0)</f>
        <v>0</v>
      </c>
    </row>
    <row r="1455" spans="1:8" s="494" customFormat="1" ht="15" customHeight="1">
      <c r="A1455" s="490" t="s">
        <v>657</v>
      </c>
      <c r="B1455" s="498" t="s">
        <v>1294</v>
      </c>
      <c r="C1455" s="507" t="str">
        <f t="shared" si="68"/>
        <v>13-01</v>
      </c>
      <c r="D1455" s="500">
        <v>0</v>
      </c>
      <c r="F1455" s="492">
        <f t="shared" si="66"/>
        <v>0</v>
      </c>
      <c r="G1455" s="492">
        <f t="shared" si="67"/>
        <v>0</v>
      </c>
      <c r="H1455" s="492">
        <f>IF($S$6="Y",F1455*0.05,0)</f>
        <v>0</v>
      </c>
    </row>
    <row r="1456" spans="1:8" s="494" customFormat="1" ht="15" customHeight="1">
      <c r="A1456" s="490" t="s">
        <v>657</v>
      </c>
      <c r="B1456" s="498" t="s">
        <v>1294</v>
      </c>
      <c r="C1456" s="508" t="str">
        <f t="shared" si="68"/>
        <v>07-13</v>
      </c>
      <c r="D1456" s="500">
        <v>0</v>
      </c>
      <c r="F1456" s="492">
        <f t="shared" si="66"/>
        <v>0</v>
      </c>
      <c r="G1456" s="492">
        <f t="shared" si="67"/>
        <v>0</v>
      </c>
      <c r="H1456" s="492">
        <f>IF($S$7="Y",F1456*0.05,0)</f>
        <v>0</v>
      </c>
    </row>
    <row r="1457" spans="1:8" s="494" customFormat="1" ht="15" customHeight="1">
      <c r="A1457" s="490" t="s">
        <v>657</v>
      </c>
      <c r="B1457" s="498" t="s">
        <v>1294</v>
      </c>
      <c r="C1457" s="509" t="str">
        <f t="shared" si="68"/>
        <v>11-26</v>
      </c>
      <c r="D1457" s="500">
        <v>0</v>
      </c>
      <c r="F1457" s="492">
        <f t="shared" si="66"/>
        <v>0</v>
      </c>
      <c r="G1457" s="492">
        <f t="shared" si="67"/>
        <v>0</v>
      </c>
      <c r="H1457" s="492">
        <f>IF($S$8="Y",F1457*0.05,0)</f>
        <v>0</v>
      </c>
    </row>
    <row r="1458" spans="1:8" s="494" customFormat="1" ht="15" customHeight="1">
      <c r="A1458" s="490" t="s">
        <v>657</v>
      </c>
      <c r="B1458" s="498" t="s">
        <v>1294</v>
      </c>
      <c r="C1458" s="512" t="str">
        <f t="shared" si="68"/>
        <v>18-01</v>
      </c>
      <c r="D1458" s="500">
        <v>0</v>
      </c>
      <c r="F1458" s="492">
        <f t="shared" si="66"/>
        <v>0</v>
      </c>
      <c r="G1458" s="492">
        <f t="shared" si="67"/>
        <v>0</v>
      </c>
      <c r="H1458" s="492">
        <f>IF($S$9="Y",F1458*0.05,0)</f>
        <v>0</v>
      </c>
    </row>
    <row r="1459" spans="1:8" s="494" customFormat="1" ht="15" customHeight="1">
      <c r="A1459" s="490" t="s">
        <v>657</v>
      </c>
      <c r="B1459" s="498" t="s">
        <v>1294</v>
      </c>
      <c r="C1459" s="513" t="str">
        <f t="shared" si="68"/>
        <v>Color Code</v>
      </c>
      <c r="D1459" s="500">
        <v>0</v>
      </c>
      <c r="F1459" s="492">
        <f t="shared" si="66"/>
        <v>0</v>
      </c>
      <c r="G1459" s="492">
        <f t="shared" si="67"/>
        <v>0</v>
      </c>
      <c r="H1459" s="492">
        <f>IF($S$10="Y",F1459*0.05,0)</f>
        <v>0</v>
      </c>
    </row>
    <row r="1460" spans="1:8" s="494" customFormat="1" ht="15" customHeight="1">
      <c r="A1460" s="490" t="s">
        <v>681</v>
      </c>
      <c r="B1460" s="498" t="s">
        <v>1295</v>
      </c>
      <c r="C1460" s="499" t="str">
        <f t="shared" si="68"/>
        <v>11-12</v>
      </c>
      <c r="D1460" s="500">
        <v>0</v>
      </c>
      <c r="F1460" s="492">
        <f t="shared" si="66"/>
        <v>0</v>
      </c>
      <c r="G1460" s="492">
        <f t="shared" si="67"/>
        <v>0</v>
      </c>
      <c r="H1460" s="492">
        <f>IF($S$2="Y",F1460*0.05,0)</f>
        <v>0</v>
      </c>
    </row>
    <row r="1461" spans="1:8" s="494" customFormat="1" ht="15" customHeight="1">
      <c r="A1461" s="490" t="s">
        <v>681</v>
      </c>
      <c r="B1461" s="498" t="s">
        <v>1295</v>
      </c>
      <c r="C1461" s="504" t="str">
        <f t="shared" si="68"/>
        <v>14-01</v>
      </c>
      <c r="D1461" s="500">
        <v>0</v>
      </c>
      <c r="F1461" s="492">
        <f t="shared" si="66"/>
        <v>0</v>
      </c>
      <c r="G1461" s="492">
        <f t="shared" si="67"/>
        <v>0</v>
      </c>
      <c r="H1461" s="492">
        <f>IF($S$3="Y",F1461*0.05,0)</f>
        <v>0</v>
      </c>
    </row>
    <row r="1462" spans="1:8" s="494" customFormat="1" ht="15" customHeight="1">
      <c r="A1462" s="490" t="s">
        <v>681</v>
      </c>
      <c r="B1462" s="498" t="s">
        <v>1295</v>
      </c>
      <c r="C1462" s="505" t="str">
        <f t="shared" si="68"/>
        <v>15-12</v>
      </c>
      <c r="D1462" s="500">
        <v>0</v>
      </c>
      <c r="F1462" s="492">
        <f t="shared" si="66"/>
        <v>0</v>
      </c>
      <c r="G1462" s="492">
        <f t="shared" si="67"/>
        <v>0</v>
      </c>
      <c r="H1462" s="492">
        <f>IF($S$4="Y",F1462*0.05,0)</f>
        <v>0</v>
      </c>
    </row>
    <row r="1463" spans="1:8" s="494" customFormat="1" ht="15" customHeight="1">
      <c r="A1463" s="490" t="s">
        <v>681</v>
      </c>
      <c r="B1463" s="498" t="s">
        <v>1295</v>
      </c>
      <c r="C1463" s="506" t="str">
        <f t="shared" si="68"/>
        <v>16-16</v>
      </c>
      <c r="D1463" s="500">
        <v>0</v>
      </c>
      <c r="F1463" s="492">
        <f t="shared" si="66"/>
        <v>0</v>
      </c>
      <c r="G1463" s="492">
        <f t="shared" si="67"/>
        <v>0</v>
      </c>
      <c r="H1463" s="492">
        <f>IF($S$5="Y",F1463*0.05,0)</f>
        <v>0</v>
      </c>
    </row>
    <row r="1464" spans="1:8" s="494" customFormat="1" ht="15" customHeight="1">
      <c r="A1464" s="490" t="s">
        <v>681</v>
      </c>
      <c r="B1464" s="498" t="s">
        <v>1295</v>
      </c>
      <c r="C1464" s="507" t="str">
        <f t="shared" si="68"/>
        <v>13-01</v>
      </c>
      <c r="D1464" s="500">
        <v>0</v>
      </c>
      <c r="F1464" s="492">
        <f t="shared" si="66"/>
        <v>0</v>
      </c>
      <c r="G1464" s="492">
        <f t="shared" si="67"/>
        <v>0</v>
      </c>
      <c r="H1464" s="492">
        <f>IF($S$6="Y",F1464*0.05,0)</f>
        <v>0</v>
      </c>
    </row>
    <row r="1465" spans="1:8" s="494" customFormat="1" ht="15" customHeight="1">
      <c r="A1465" s="490" t="s">
        <v>681</v>
      </c>
      <c r="B1465" s="498" t="s">
        <v>1295</v>
      </c>
      <c r="C1465" s="508" t="str">
        <f t="shared" si="68"/>
        <v>07-13</v>
      </c>
      <c r="D1465" s="500">
        <v>0</v>
      </c>
      <c r="F1465" s="492">
        <f t="shared" si="66"/>
        <v>0</v>
      </c>
      <c r="G1465" s="492">
        <f t="shared" si="67"/>
        <v>0</v>
      </c>
      <c r="H1465" s="492">
        <f>IF($S$7="Y",F1465*0.05,0)</f>
        <v>0</v>
      </c>
    </row>
    <row r="1466" spans="1:8" s="494" customFormat="1" ht="15" customHeight="1">
      <c r="A1466" s="490" t="s">
        <v>681</v>
      </c>
      <c r="B1466" s="498" t="s">
        <v>1295</v>
      </c>
      <c r="C1466" s="509" t="str">
        <f t="shared" si="68"/>
        <v>11-26</v>
      </c>
      <c r="D1466" s="500">
        <v>0</v>
      </c>
      <c r="F1466" s="492">
        <f t="shared" si="66"/>
        <v>0</v>
      </c>
      <c r="G1466" s="492">
        <f t="shared" si="67"/>
        <v>0</v>
      </c>
      <c r="H1466" s="492">
        <f>IF($S$8="Y",F1466*0.05,0)</f>
        <v>0</v>
      </c>
    </row>
    <row r="1467" spans="1:8" s="494" customFormat="1" ht="15" customHeight="1">
      <c r="A1467" s="490" t="s">
        <v>681</v>
      </c>
      <c r="B1467" s="498" t="s">
        <v>1295</v>
      </c>
      <c r="C1467" s="512" t="str">
        <f t="shared" si="68"/>
        <v>18-01</v>
      </c>
      <c r="D1467" s="500">
        <v>0</v>
      </c>
      <c r="F1467" s="492">
        <f t="shared" si="66"/>
        <v>0</v>
      </c>
      <c r="G1467" s="492">
        <f t="shared" si="67"/>
        <v>0</v>
      </c>
      <c r="H1467" s="492">
        <f>IF($S$9="Y",F1467*0.05,0)</f>
        <v>0</v>
      </c>
    </row>
    <row r="1468" spans="1:8" s="494" customFormat="1" ht="15" customHeight="1">
      <c r="A1468" s="490" t="s">
        <v>681</v>
      </c>
      <c r="B1468" s="498" t="s">
        <v>1295</v>
      </c>
      <c r="C1468" s="513" t="str">
        <f t="shared" si="68"/>
        <v>Color Code</v>
      </c>
      <c r="D1468" s="500">
        <v>0</v>
      </c>
      <c r="F1468" s="492">
        <f t="shared" si="66"/>
        <v>0</v>
      </c>
      <c r="G1468" s="492">
        <f t="shared" si="67"/>
        <v>0</v>
      </c>
      <c r="H1468" s="492">
        <f>IF($S$10="Y",F1468*0.05,0)</f>
        <v>0</v>
      </c>
    </row>
    <row r="1469" spans="1:8" s="494" customFormat="1" ht="15" customHeight="1">
      <c r="A1469" s="490" t="s">
        <v>639</v>
      </c>
      <c r="B1469" s="498" t="s">
        <v>1296</v>
      </c>
      <c r="C1469" s="499" t="str">
        <f t="shared" si="68"/>
        <v>11-12</v>
      </c>
      <c r="D1469" s="500">
        <v>0</v>
      </c>
      <c r="F1469" s="492">
        <f t="shared" si="66"/>
        <v>0</v>
      </c>
      <c r="G1469" s="492">
        <f t="shared" si="67"/>
        <v>0</v>
      </c>
      <c r="H1469" s="492">
        <f>IF($S$2="Y",F1469*0.05,0)</f>
        <v>0</v>
      </c>
    </row>
    <row r="1470" spans="1:8" s="494" customFormat="1" ht="15" customHeight="1">
      <c r="A1470" s="490" t="s">
        <v>639</v>
      </c>
      <c r="B1470" s="498" t="s">
        <v>1296</v>
      </c>
      <c r="C1470" s="504" t="str">
        <f t="shared" si="68"/>
        <v>14-01</v>
      </c>
      <c r="D1470" s="500">
        <v>0</v>
      </c>
      <c r="F1470" s="492">
        <f t="shared" si="66"/>
        <v>0</v>
      </c>
      <c r="G1470" s="492">
        <f t="shared" si="67"/>
        <v>0</v>
      </c>
      <c r="H1470" s="492">
        <f>IF($S$3="Y",F1470*0.05,0)</f>
        <v>0</v>
      </c>
    </row>
    <row r="1471" spans="1:8" s="494" customFormat="1" ht="15" customHeight="1">
      <c r="A1471" s="490" t="s">
        <v>639</v>
      </c>
      <c r="B1471" s="498" t="s">
        <v>1296</v>
      </c>
      <c r="C1471" s="505" t="str">
        <f t="shared" si="68"/>
        <v>15-12</v>
      </c>
      <c r="D1471" s="500">
        <v>0</v>
      </c>
      <c r="F1471" s="492">
        <f t="shared" si="66"/>
        <v>0</v>
      </c>
      <c r="G1471" s="492">
        <f t="shared" si="67"/>
        <v>0</v>
      </c>
      <c r="H1471" s="492">
        <f>IF($S$4="Y",F1471*0.05,0)</f>
        <v>0</v>
      </c>
    </row>
    <row r="1472" spans="1:8" s="494" customFormat="1" ht="15" customHeight="1">
      <c r="A1472" s="490" t="s">
        <v>639</v>
      </c>
      <c r="B1472" s="498" t="s">
        <v>1296</v>
      </c>
      <c r="C1472" s="506" t="str">
        <f t="shared" si="68"/>
        <v>16-16</v>
      </c>
      <c r="D1472" s="500">
        <v>0</v>
      </c>
      <c r="F1472" s="492">
        <f t="shared" si="66"/>
        <v>0</v>
      </c>
      <c r="G1472" s="492">
        <f t="shared" si="67"/>
        <v>0</v>
      </c>
      <c r="H1472" s="492">
        <f>IF($S$5="Y",F1472*0.05,0)</f>
        <v>0</v>
      </c>
    </row>
    <row r="1473" spans="1:8" s="494" customFormat="1" ht="15" customHeight="1">
      <c r="A1473" s="490" t="s">
        <v>639</v>
      </c>
      <c r="B1473" s="498" t="s">
        <v>1296</v>
      </c>
      <c r="C1473" s="507" t="str">
        <f t="shared" si="68"/>
        <v>13-01</v>
      </c>
      <c r="D1473" s="500">
        <v>0</v>
      </c>
      <c r="F1473" s="492">
        <f t="shared" si="66"/>
        <v>0</v>
      </c>
      <c r="G1473" s="492">
        <f t="shared" si="67"/>
        <v>0</v>
      </c>
      <c r="H1473" s="492">
        <f>IF($S$6="Y",F1473*0.05,0)</f>
        <v>0</v>
      </c>
    </row>
    <row r="1474" spans="1:8" s="494" customFormat="1" ht="15" customHeight="1">
      <c r="A1474" s="490" t="s">
        <v>639</v>
      </c>
      <c r="B1474" s="498" t="s">
        <v>1296</v>
      </c>
      <c r="C1474" s="508" t="str">
        <f t="shared" si="68"/>
        <v>07-13</v>
      </c>
      <c r="D1474" s="500">
        <v>0</v>
      </c>
      <c r="F1474" s="492">
        <f t="shared" ref="F1474:F1537" si="69">D1474*E1474</f>
        <v>0</v>
      </c>
      <c r="G1474" s="492">
        <f t="shared" ref="G1474:G1537" si="70">IF($S$11="Y",F1474*0.05,0)</f>
        <v>0</v>
      </c>
      <c r="H1474" s="492">
        <f>IF($S$7="Y",F1474*0.05,0)</f>
        <v>0</v>
      </c>
    </row>
    <row r="1475" spans="1:8" s="494" customFormat="1" ht="15" customHeight="1">
      <c r="A1475" s="490" t="s">
        <v>639</v>
      </c>
      <c r="B1475" s="498" t="s">
        <v>1296</v>
      </c>
      <c r="C1475" s="509" t="str">
        <f t="shared" si="68"/>
        <v>11-26</v>
      </c>
      <c r="D1475" s="500">
        <v>0</v>
      </c>
      <c r="F1475" s="492">
        <f t="shared" si="69"/>
        <v>0</v>
      </c>
      <c r="G1475" s="492">
        <f t="shared" si="70"/>
        <v>0</v>
      </c>
      <c r="H1475" s="492">
        <f>IF($S$8="Y",F1475*0.05,0)</f>
        <v>0</v>
      </c>
    </row>
    <row r="1476" spans="1:8" s="494" customFormat="1" ht="15" customHeight="1">
      <c r="A1476" s="490" t="s">
        <v>639</v>
      </c>
      <c r="B1476" s="498" t="s">
        <v>1296</v>
      </c>
      <c r="C1476" s="512" t="str">
        <f t="shared" si="68"/>
        <v>18-01</v>
      </c>
      <c r="D1476" s="500">
        <v>0</v>
      </c>
      <c r="F1476" s="492">
        <f t="shared" si="69"/>
        <v>0</v>
      </c>
      <c r="G1476" s="492">
        <f t="shared" si="70"/>
        <v>0</v>
      </c>
      <c r="H1476" s="492">
        <f>IF($S$9="Y",F1476*0.05,0)</f>
        <v>0</v>
      </c>
    </row>
    <row r="1477" spans="1:8" s="494" customFormat="1" ht="15" customHeight="1">
      <c r="A1477" s="490" t="s">
        <v>639</v>
      </c>
      <c r="B1477" s="498" t="s">
        <v>1296</v>
      </c>
      <c r="C1477" s="513" t="str">
        <f t="shared" si="68"/>
        <v>Color Code</v>
      </c>
      <c r="D1477" s="500">
        <v>0</v>
      </c>
      <c r="F1477" s="492">
        <f t="shared" si="69"/>
        <v>0</v>
      </c>
      <c r="G1477" s="492">
        <f t="shared" si="70"/>
        <v>0</v>
      </c>
      <c r="H1477" s="492">
        <f>IF($S$10="Y",F1477*0.05,0)</f>
        <v>0</v>
      </c>
    </row>
    <row r="1478" spans="1:8" s="494" customFormat="1" ht="15" customHeight="1">
      <c r="A1478" s="490" t="s">
        <v>641</v>
      </c>
      <c r="B1478" s="498" t="s">
        <v>1297</v>
      </c>
      <c r="C1478" s="499" t="str">
        <f t="shared" si="68"/>
        <v>11-12</v>
      </c>
      <c r="D1478" s="500">
        <v>0</v>
      </c>
      <c r="F1478" s="492">
        <f t="shared" si="69"/>
        <v>0</v>
      </c>
      <c r="G1478" s="492">
        <f t="shared" si="70"/>
        <v>0</v>
      </c>
      <c r="H1478" s="492">
        <f>IF($S$2="Y",F1478*0.05,0)</f>
        <v>0</v>
      </c>
    </row>
    <row r="1479" spans="1:8" s="494" customFormat="1" ht="15" customHeight="1">
      <c r="A1479" s="490" t="s">
        <v>641</v>
      </c>
      <c r="B1479" s="498" t="s">
        <v>1297</v>
      </c>
      <c r="C1479" s="504" t="str">
        <f t="shared" si="68"/>
        <v>14-01</v>
      </c>
      <c r="D1479" s="500">
        <v>0</v>
      </c>
      <c r="F1479" s="492">
        <f t="shared" si="69"/>
        <v>0</v>
      </c>
      <c r="G1479" s="492">
        <f t="shared" si="70"/>
        <v>0</v>
      </c>
      <c r="H1479" s="492">
        <f>IF($S$3="Y",F1479*0.05,0)</f>
        <v>0</v>
      </c>
    </row>
    <row r="1480" spans="1:8" s="494" customFormat="1" ht="15" customHeight="1">
      <c r="A1480" s="490" t="s">
        <v>641</v>
      </c>
      <c r="B1480" s="498" t="s">
        <v>1297</v>
      </c>
      <c r="C1480" s="505" t="str">
        <f t="shared" si="68"/>
        <v>15-12</v>
      </c>
      <c r="D1480" s="500">
        <v>0</v>
      </c>
      <c r="F1480" s="492">
        <f t="shared" si="69"/>
        <v>0</v>
      </c>
      <c r="G1480" s="492">
        <f t="shared" si="70"/>
        <v>0</v>
      </c>
      <c r="H1480" s="492">
        <f>IF($S$4="Y",F1480*0.05,0)</f>
        <v>0</v>
      </c>
    </row>
    <row r="1481" spans="1:8" s="494" customFormat="1" ht="15" customHeight="1">
      <c r="A1481" s="490" t="s">
        <v>641</v>
      </c>
      <c r="B1481" s="498" t="s">
        <v>1297</v>
      </c>
      <c r="C1481" s="506" t="str">
        <f t="shared" si="68"/>
        <v>16-16</v>
      </c>
      <c r="D1481" s="500">
        <v>0</v>
      </c>
      <c r="F1481" s="492">
        <f t="shared" si="69"/>
        <v>0</v>
      </c>
      <c r="G1481" s="492">
        <f t="shared" si="70"/>
        <v>0</v>
      </c>
      <c r="H1481" s="492">
        <f>IF($S$5="Y",F1481*0.05,0)</f>
        <v>0</v>
      </c>
    </row>
    <row r="1482" spans="1:8" s="494" customFormat="1" ht="15" customHeight="1">
      <c r="A1482" s="490" t="s">
        <v>641</v>
      </c>
      <c r="B1482" s="498" t="s">
        <v>1297</v>
      </c>
      <c r="C1482" s="507" t="str">
        <f t="shared" si="68"/>
        <v>13-01</v>
      </c>
      <c r="D1482" s="500">
        <v>0</v>
      </c>
      <c r="F1482" s="492">
        <f t="shared" si="69"/>
        <v>0</v>
      </c>
      <c r="G1482" s="492">
        <f t="shared" si="70"/>
        <v>0</v>
      </c>
      <c r="H1482" s="492">
        <f>IF($S$6="Y",F1482*0.05,0)</f>
        <v>0</v>
      </c>
    </row>
    <row r="1483" spans="1:8" s="494" customFormat="1" ht="15" customHeight="1">
      <c r="A1483" s="490" t="s">
        <v>641</v>
      </c>
      <c r="B1483" s="498" t="s">
        <v>1297</v>
      </c>
      <c r="C1483" s="508" t="str">
        <f t="shared" ref="C1483:C1546" si="71">C1474</f>
        <v>07-13</v>
      </c>
      <c r="D1483" s="500">
        <v>0</v>
      </c>
      <c r="F1483" s="492">
        <f t="shared" si="69"/>
        <v>0</v>
      </c>
      <c r="G1483" s="492">
        <f t="shared" si="70"/>
        <v>0</v>
      </c>
      <c r="H1483" s="492">
        <f>IF($S$7="Y",F1483*0.05,0)</f>
        <v>0</v>
      </c>
    </row>
    <row r="1484" spans="1:8" s="494" customFormat="1" ht="15" customHeight="1">
      <c r="A1484" s="490" t="s">
        <v>641</v>
      </c>
      <c r="B1484" s="498" t="s">
        <v>1297</v>
      </c>
      <c r="C1484" s="509" t="str">
        <f t="shared" si="71"/>
        <v>11-26</v>
      </c>
      <c r="D1484" s="500">
        <v>0</v>
      </c>
      <c r="F1484" s="492">
        <f t="shared" si="69"/>
        <v>0</v>
      </c>
      <c r="G1484" s="492">
        <f t="shared" si="70"/>
        <v>0</v>
      </c>
      <c r="H1484" s="492">
        <f>IF($S$8="Y",F1484*0.05,0)</f>
        <v>0</v>
      </c>
    </row>
    <row r="1485" spans="1:8" s="494" customFormat="1" ht="15" customHeight="1">
      <c r="A1485" s="490" t="s">
        <v>641</v>
      </c>
      <c r="B1485" s="498" t="s">
        <v>1297</v>
      </c>
      <c r="C1485" s="512" t="str">
        <f t="shared" si="71"/>
        <v>18-01</v>
      </c>
      <c r="D1485" s="500">
        <v>0</v>
      </c>
      <c r="F1485" s="492">
        <f t="shared" si="69"/>
        <v>0</v>
      </c>
      <c r="G1485" s="492">
        <f t="shared" si="70"/>
        <v>0</v>
      </c>
      <c r="H1485" s="492">
        <f>IF($S$9="Y",F1485*0.05,0)</f>
        <v>0</v>
      </c>
    </row>
    <row r="1486" spans="1:8" s="494" customFormat="1" ht="15" customHeight="1">
      <c r="A1486" s="490" t="s">
        <v>641</v>
      </c>
      <c r="B1486" s="498" t="s">
        <v>1297</v>
      </c>
      <c r="C1486" s="513" t="str">
        <f t="shared" si="71"/>
        <v>Color Code</v>
      </c>
      <c r="D1486" s="500">
        <v>0</v>
      </c>
      <c r="F1486" s="492">
        <f t="shared" si="69"/>
        <v>0</v>
      </c>
      <c r="G1486" s="492">
        <f t="shared" si="70"/>
        <v>0</v>
      </c>
      <c r="H1486" s="492">
        <f>IF($S$10="Y",F1486*0.05,0)</f>
        <v>0</v>
      </c>
    </row>
    <row r="1487" spans="1:8" s="494" customFormat="1" ht="15" customHeight="1">
      <c r="A1487" s="490" t="s">
        <v>683</v>
      </c>
      <c r="B1487" s="498" t="s">
        <v>1298</v>
      </c>
      <c r="C1487" s="499" t="str">
        <f t="shared" si="71"/>
        <v>11-12</v>
      </c>
      <c r="D1487" s="500">
        <v>0</v>
      </c>
      <c r="F1487" s="492">
        <f t="shared" si="69"/>
        <v>0</v>
      </c>
      <c r="G1487" s="492">
        <f t="shared" si="70"/>
        <v>0</v>
      </c>
      <c r="H1487" s="492">
        <f>IF($S$2="Y",F1487*0.05,0)</f>
        <v>0</v>
      </c>
    </row>
    <row r="1488" spans="1:8" s="494" customFormat="1" ht="15" customHeight="1">
      <c r="A1488" s="490" t="s">
        <v>683</v>
      </c>
      <c r="B1488" s="498" t="s">
        <v>1298</v>
      </c>
      <c r="C1488" s="504" t="str">
        <f t="shared" si="71"/>
        <v>14-01</v>
      </c>
      <c r="D1488" s="500">
        <v>0</v>
      </c>
      <c r="F1488" s="492">
        <f t="shared" si="69"/>
        <v>0</v>
      </c>
      <c r="G1488" s="492">
        <f t="shared" si="70"/>
        <v>0</v>
      </c>
      <c r="H1488" s="492">
        <f>IF($S$3="Y",F1488*0.05,0)</f>
        <v>0</v>
      </c>
    </row>
    <row r="1489" spans="1:8" s="494" customFormat="1" ht="15" customHeight="1">
      <c r="A1489" s="490" t="s">
        <v>683</v>
      </c>
      <c r="B1489" s="498" t="s">
        <v>1298</v>
      </c>
      <c r="C1489" s="505" t="str">
        <f t="shared" si="71"/>
        <v>15-12</v>
      </c>
      <c r="D1489" s="500">
        <v>0</v>
      </c>
      <c r="F1489" s="492">
        <f t="shared" si="69"/>
        <v>0</v>
      </c>
      <c r="G1489" s="492">
        <f t="shared" si="70"/>
        <v>0</v>
      </c>
      <c r="H1489" s="492">
        <f>IF($S$4="Y",F1489*0.05,0)</f>
        <v>0</v>
      </c>
    </row>
    <row r="1490" spans="1:8" s="494" customFormat="1" ht="15" customHeight="1">
      <c r="A1490" s="490" t="s">
        <v>683</v>
      </c>
      <c r="B1490" s="498" t="s">
        <v>1298</v>
      </c>
      <c r="C1490" s="506" t="str">
        <f t="shared" si="71"/>
        <v>16-16</v>
      </c>
      <c r="D1490" s="500">
        <v>0</v>
      </c>
      <c r="F1490" s="492">
        <f t="shared" si="69"/>
        <v>0</v>
      </c>
      <c r="G1490" s="492">
        <f t="shared" si="70"/>
        <v>0</v>
      </c>
      <c r="H1490" s="492">
        <f>IF($S$5="Y",F1490*0.05,0)</f>
        <v>0</v>
      </c>
    </row>
    <row r="1491" spans="1:8" s="494" customFormat="1" ht="15" customHeight="1">
      <c r="A1491" s="490" t="s">
        <v>683</v>
      </c>
      <c r="B1491" s="498" t="s">
        <v>1298</v>
      </c>
      <c r="C1491" s="507" t="str">
        <f t="shared" si="71"/>
        <v>13-01</v>
      </c>
      <c r="D1491" s="500">
        <v>0</v>
      </c>
      <c r="F1491" s="492">
        <f t="shared" si="69"/>
        <v>0</v>
      </c>
      <c r="G1491" s="492">
        <f t="shared" si="70"/>
        <v>0</v>
      </c>
      <c r="H1491" s="492">
        <f>IF($S$6="Y",F1491*0.05,0)</f>
        <v>0</v>
      </c>
    </row>
    <row r="1492" spans="1:8" s="494" customFormat="1" ht="15" customHeight="1">
      <c r="A1492" s="490" t="s">
        <v>683</v>
      </c>
      <c r="B1492" s="498" t="s">
        <v>1298</v>
      </c>
      <c r="C1492" s="508" t="str">
        <f t="shared" si="71"/>
        <v>07-13</v>
      </c>
      <c r="D1492" s="500">
        <v>0</v>
      </c>
      <c r="F1492" s="492">
        <f t="shared" si="69"/>
        <v>0</v>
      </c>
      <c r="G1492" s="492">
        <f t="shared" si="70"/>
        <v>0</v>
      </c>
      <c r="H1492" s="492">
        <f>IF($S$7="Y",F1492*0.05,0)</f>
        <v>0</v>
      </c>
    </row>
    <row r="1493" spans="1:8" s="494" customFormat="1" ht="15" customHeight="1">
      <c r="A1493" s="490" t="s">
        <v>683</v>
      </c>
      <c r="B1493" s="498" t="s">
        <v>1298</v>
      </c>
      <c r="C1493" s="509" t="str">
        <f t="shared" si="71"/>
        <v>11-26</v>
      </c>
      <c r="D1493" s="500">
        <v>0</v>
      </c>
      <c r="F1493" s="492">
        <f t="shared" si="69"/>
        <v>0</v>
      </c>
      <c r="G1493" s="492">
        <f t="shared" si="70"/>
        <v>0</v>
      </c>
      <c r="H1493" s="492">
        <f>IF($S$8="Y",F1493*0.05,0)</f>
        <v>0</v>
      </c>
    </row>
    <row r="1494" spans="1:8" s="494" customFormat="1" ht="15" customHeight="1">
      <c r="A1494" s="490" t="s">
        <v>683</v>
      </c>
      <c r="B1494" s="498" t="s">
        <v>1298</v>
      </c>
      <c r="C1494" s="512" t="str">
        <f t="shared" si="71"/>
        <v>18-01</v>
      </c>
      <c r="D1494" s="500">
        <v>0</v>
      </c>
      <c r="F1494" s="492">
        <f t="shared" si="69"/>
        <v>0</v>
      </c>
      <c r="G1494" s="492">
        <f t="shared" si="70"/>
        <v>0</v>
      </c>
      <c r="H1494" s="492">
        <f>IF($S$9="Y",F1494*0.05,0)</f>
        <v>0</v>
      </c>
    </row>
    <row r="1495" spans="1:8" s="494" customFormat="1" ht="15" customHeight="1">
      <c r="A1495" s="490" t="s">
        <v>683</v>
      </c>
      <c r="B1495" s="498" t="s">
        <v>1298</v>
      </c>
      <c r="C1495" s="513" t="str">
        <f t="shared" si="71"/>
        <v>Color Code</v>
      </c>
      <c r="D1495" s="500">
        <v>0</v>
      </c>
      <c r="F1495" s="492">
        <f t="shared" si="69"/>
        <v>0</v>
      </c>
      <c r="G1495" s="492">
        <f t="shared" si="70"/>
        <v>0</v>
      </c>
      <c r="H1495" s="492">
        <f>IF($S$10="Y",F1495*0.05,0)</f>
        <v>0</v>
      </c>
    </row>
    <row r="1496" spans="1:8" s="494" customFormat="1" ht="15" customHeight="1">
      <c r="A1496" s="490" t="s">
        <v>685</v>
      </c>
      <c r="B1496" s="498" t="s">
        <v>1299</v>
      </c>
      <c r="C1496" s="499" t="str">
        <f t="shared" si="71"/>
        <v>11-12</v>
      </c>
      <c r="D1496" s="500">
        <v>0</v>
      </c>
      <c r="F1496" s="492">
        <f t="shared" si="69"/>
        <v>0</v>
      </c>
      <c r="G1496" s="492">
        <f t="shared" si="70"/>
        <v>0</v>
      </c>
      <c r="H1496" s="492">
        <f>IF($S$2="Y",F1496*0.05,0)</f>
        <v>0</v>
      </c>
    </row>
    <row r="1497" spans="1:8" s="494" customFormat="1" ht="15" customHeight="1">
      <c r="A1497" s="490" t="s">
        <v>685</v>
      </c>
      <c r="B1497" s="498" t="s">
        <v>1299</v>
      </c>
      <c r="C1497" s="504" t="str">
        <f t="shared" si="71"/>
        <v>14-01</v>
      </c>
      <c r="D1497" s="500">
        <v>0</v>
      </c>
      <c r="F1497" s="492">
        <f t="shared" si="69"/>
        <v>0</v>
      </c>
      <c r="G1497" s="492">
        <f t="shared" si="70"/>
        <v>0</v>
      </c>
      <c r="H1497" s="492">
        <f>IF($S$3="Y",F1497*0.05,0)</f>
        <v>0</v>
      </c>
    </row>
    <row r="1498" spans="1:8" s="494" customFormat="1" ht="15" customHeight="1">
      <c r="A1498" s="490" t="s">
        <v>685</v>
      </c>
      <c r="B1498" s="498" t="s">
        <v>1299</v>
      </c>
      <c r="C1498" s="505" t="str">
        <f t="shared" si="71"/>
        <v>15-12</v>
      </c>
      <c r="D1498" s="500">
        <v>0</v>
      </c>
      <c r="F1498" s="492">
        <f t="shared" si="69"/>
        <v>0</v>
      </c>
      <c r="G1498" s="492">
        <f t="shared" si="70"/>
        <v>0</v>
      </c>
      <c r="H1498" s="492">
        <f>IF($S$4="Y",F1498*0.05,0)</f>
        <v>0</v>
      </c>
    </row>
    <row r="1499" spans="1:8" s="494" customFormat="1" ht="15" customHeight="1">
      <c r="A1499" s="490" t="s">
        <v>685</v>
      </c>
      <c r="B1499" s="498" t="s">
        <v>1299</v>
      </c>
      <c r="C1499" s="506" t="str">
        <f t="shared" si="71"/>
        <v>16-16</v>
      </c>
      <c r="D1499" s="500">
        <v>0</v>
      </c>
      <c r="F1499" s="492">
        <f t="shared" si="69"/>
        <v>0</v>
      </c>
      <c r="G1499" s="492">
        <f t="shared" si="70"/>
        <v>0</v>
      </c>
      <c r="H1499" s="492">
        <f>IF($S$5="Y",F1499*0.05,0)</f>
        <v>0</v>
      </c>
    </row>
    <row r="1500" spans="1:8" s="494" customFormat="1" ht="15" customHeight="1">
      <c r="A1500" s="490" t="s">
        <v>685</v>
      </c>
      <c r="B1500" s="498" t="s">
        <v>1299</v>
      </c>
      <c r="C1500" s="507" t="str">
        <f t="shared" si="71"/>
        <v>13-01</v>
      </c>
      <c r="D1500" s="500">
        <v>0</v>
      </c>
      <c r="F1500" s="492">
        <f t="shared" si="69"/>
        <v>0</v>
      </c>
      <c r="G1500" s="492">
        <f t="shared" si="70"/>
        <v>0</v>
      </c>
      <c r="H1500" s="492">
        <f>IF($S$6="Y",F1500*0.05,0)</f>
        <v>0</v>
      </c>
    </row>
    <row r="1501" spans="1:8" s="494" customFormat="1" ht="15" customHeight="1">
      <c r="A1501" s="490" t="s">
        <v>685</v>
      </c>
      <c r="B1501" s="498" t="s">
        <v>1299</v>
      </c>
      <c r="C1501" s="508" t="str">
        <f t="shared" si="71"/>
        <v>07-13</v>
      </c>
      <c r="D1501" s="500">
        <v>0</v>
      </c>
      <c r="F1501" s="492">
        <f t="shared" si="69"/>
        <v>0</v>
      </c>
      <c r="G1501" s="492">
        <f t="shared" si="70"/>
        <v>0</v>
      </c>
      <c r="H1501" s="492">
        <f>IF($S$7="Y",F1501*0.05,0)</f>
        <v>0</v>
      </c>
    </row>
    <row r="1502" spans="1:8" s="494" customFormat="1" ht="15" customHeight="1">
      <c r="A1502" s="490" t="s">
        <v>685</v>
      </c>
      <c r="B1502" s="498" t="s">
        <v>1299</v>
      </c>
      <c r="C1502" s="509" t="str">
        <f t="shared" si="71"/>
        <v>11-26</v>
      </c>
      <c r="D1502" s="500">
        <v>0</v>
      </c>
      <c r="F1502" s="492">
        <f t="shared" si="69"/>
        <v>0</v>
      </c>
      <c r="G1502" s="492">
        <f t="shared" si="70"/>
        <v>0</v>
      </c>
      <c r="H1502" s="492">
        <f>IF($S$8="Y",F1502*0.05,0)</f>
        <v>0</v>
      </c>
    </row>
    <row r="1503" spans="1:8" s="494" customFormat="1" ht="15" customHeight="1">
      <c r="A1503" s="490" t="s">
        <v>685</v>
      </c>
      <c r="B1503" s="498" t="s">
        <v>1299</v>
      </c>
      <c r="C1503" s="512" t="str">
        <f t="shared" si="71"/>
        <v>18-01</v>
      </c>
      <c r="D1503" s="500">
        <v>0</v>
      </c>
      <c r="F1503" s="492">
        <f t="shared" si="69"/>
        <v>0</v>
      </c>
      <c r="G1503" s="492">
        <f t="shared" si="70"/>
        <v>0</v>
      </c>
      <c r="H1503" s="492">
        <f>IF($S$9="Y",F1503*0.05,0)</f>
        <v>0</v>
      </c>
    </row>
    <row r="1504" spans="1:8" s="494" customFormat="1" ht="15" customHeight="1">
      <c r="A1504" s="490" t="s">
        <v>685</v>
      </c>
      <c r="B1504" s="498" t="s">
        <v>1299</v>
      </c>
      <c r="C1504" s="513" t="str">
        <f t="shared" si="71"/>
        <v>Color Code</v>
      </c>
      <c r="D1504" s="500">
        <v>0</v>
      </c>
      <c r="F1504" s="492">
        <f t="shared" si="69"/>
        <v>0</v>
      </c>
      <c r="G1504" s="492">
        <f t="shared" si="70"/>
        <v>0</v>
      </c>
      <c r="H1504" s="492">
        <f>IF($S$10="Y",F1504*0.05,0)</f>
        <v>0</v>
      </c>
    </row>
    <row r="1505" spans="1:8" s="494" customFormat="1" ht="15" customHeight="1">
      <c r="A1505" s="490" t="s">
        <v>687</v>
      </c>
      <c r="B1505" s="498" t="s">
        <v>1300</v>
      </c>
      <c r="C1505" s="499" t="str">
        <f t="shared" si="71"/>
        <v>11-12</v>
      </c>
      <c r="D1505" s="500">
        <v>0</v>
      </c>
      <c r="F1505" s="492">
        <f t="shared" si="69"/>
        <v>0</v>
      </c>
      <c r="G1505" s="492">
        <f t="shared" si="70"/>
        <v>0</v>
      </c>
      <c r="H1505" s="492">
        <f>IF($S$2="Y",F1505*0.05,0)</f>
        <v>0</v>
      </c>
    </row>
    <row r="1506" spans="1:8" s="494" customFormat="1" ht="15" customHeight="1">
      <c r="A1506" s="490" t="s">
        <v>687</v>
      </c>
      <c r="B1506" s="498" t="s">
        <v>1300</v>
      </c>
      <c r="C1506" s="504" t="str">
        <f t="shared" si="71"/>
        <v>14-01</v>
      </c>
      <c r="D1506" s="500">
        <v>0</v>
      </c>
      <c r="F1506" s="492">
        <f t="shared" si="69"/>
        <v>0</v>
      </c>
      <c r="G1506" s="492">
        <f t="shared" si="70"/>
        <v>0</v>
      </c>
      <c r="H1506" s="492">
        <f>IF($S$3="Y",F1506*0.05,0)</f>
        <v>0</v>
      </c>
    </row>
    <row r="1507" spans="1:8" s="494" customFormat="1" ht="15" customHeight="1">
      <c r="A1507" s="490" t="s">
        <v>687</v>
      </c>
      <c r="B1507" s="498" t="s">
        <v>1300</v>
      </c>
      <c r="C1507" s="505" t="str">
        <f t="shared" si="71"/>
        <v>15-12</v>
      </c>
      <c r="D1507" s="500">
        <v>0</v>
      </c>
      <c r="F1507" s="492">
        <f t="shared" si="69"/>
        <v>0</v>
      </c>
      <c r="G1507" s="492">
        <f t="shared" si="70"/>
        <v>0</v>
      </c>
      <c r="H1507" s="492">
        <f>IF($S$4="Y",F1507*0.05,0)</f>
        <v>0</v>
      </c>
    </row>
    <row r="1508" spans="1:8" s="494" customFormat="1" ht="15" customHeight="1">
      <c r="A1508" s="490" t="s">
        <v>687</v>
      </c>
      <c r="B1508" s="498" t="s">
        <v>1300</v>
      </c>
      <c r="C1508" s="506" t="str">
        <f t="shared" si="71"/>
        <v>16-16</v>
      </c>
      <c r="D1508" s="500">
        <v>0</v>
      </c>
      <c r="F1508" s="492">
        <f t="shared" si="69"/>
        <v>0</v>
      </c>
      <c r="G1508" s="492">
        <f t="shared" si="70"/>
        <v>0</v>
      </c>
      <c r="H1508" s="492">
        <f>IF($S$5="Y",F1508*0.05,0)</f>
        <v>0</v>
      </c>
    </row>
    <row r="1509" spans="1:8" s="494" customFormat="1" ht="15" customHeight="1">
      <c r="A1509" s="490" t="s">
        <v>687</v>
      </c>
      <c r="B1509" s="498" t="s">
        <v>1300</v>
      </c>
      <c r="C1509" s="507" t="str">
        <f t="shared" si="71"/>
        <v>13-01</v>
      </c>
      <c r="D1509" s="500">
        <v>0</v>
      </c>
      <c r="F1509" s="492">
        <f t="shared" si="69"/>
        <v>0</v>
      </c>
      <c r="G1509" s="492">
        <f t="shared" si="70"/>
        <v>0</v>
      </c>
      <c r="H1509" s="492">
        <f>IF($S$6="Y",F1509*0.05,0)</f>
        <v>0</v>
      </c>
    </row>
    <row r="1510" spans="1:8" s="494" customFormat="1" ht="15" customHeight="1">
      <c r="A1510" s="490" t="s">
        <v>687</v>
      </c>
      <c r="B1510" s="498" t="s">
        <v>1300</v>
      </c>
      <c r="C1510" s="508" t="str">
        <f t="shared" si="71"/>
        <v>07-13</v>
      </c>
      <c r="D1510" s="500">
        <v>0</v>
      </c>
      <c r="F1510" s="492">
        <f t="shared" si="69"/>
        <v>0</v>
      </c>
      <c r="G1510" s="492">
        <f t="shared" si="70"/>
        <v>0</v>
      </c>
      <c r="H1510" s="492">
        <f>IF($S$7="Y",F1510*0.05,0)</f>
        <v>0</v>
      </c>
    </row>
    <row r="1511" spans="1:8" s="494" customFormat="1" ht="15" customHeight="1">
      <c r="A1511" s="490" t="s">
        <v>687</v>
      </c>
      <c r="B1511" s="498" t="s">
        <v>1300</v>
      </c>
      <c r="C1511" s="509" t="str">
        <f t="shared" si="71"/>
        <v>11-26</v>
      </c>
      <c r="D1511" s="500">
        <v>0</v>
      </c>
      <c r="F1511" s="492">
        <f t="shared" si="69"/>
        <v>0</v>
      </c>
      <c r="G1511" s="492">
        <f t="shared" si="70"/>
        <v>0</v>
      </c>
      <c r="H1511" s="492">
        <f>IF($S$8="Y",F1511*0.05,0)</f>
        <v>0</v>
      </c>
    </row>
    <row r="1512" spans="1:8" s="494" customFormat="1" ht="15" customHeight="1">
      <c r="A1512" s="490" t="s">
        <v>687</v>
      </c>
      <c r="B1512" s="498" t="s">
        <v>1300</v>
      </c>
      <c r="C1512" s="512" t="str">
        <f t="shared" si="71"/>
        <v>18-01</v>
      </c>
      <c r="D1512" s="500">
        <v>0</v>
      </c>
      <c r="F1512" s="492">
        <f t="shared" si="69"/>
        <v>0</v>
      </c>
      <c r="G1512" s="492">
        <f t="shared" si="70"/>
        <v>0</v>
      </c>
      <c r="H1512" s="492">
        <f>IF($S$9="Y",F1512*0.05,0)</f>
        <v>0</v>
      </c>
    </row>
    <row r="1513" spans="1:8" s="494" customFormat="1" ht="15" customHeight="1">
      <c r="A1513" s="490" t="s">
        <v>687</v>
      </c>
      <c r="B1513" s="498" t="s">
        <v>1300</v>
      </c>
      <c r="C1513" s="513" t="str">
        <f t="shared" si="71"/>
        <v>Color Code</v>
      </c>
      <c r="D1513" s="500">
        <v>0</v>
      </c>
      <c r="F1513" s="492">
        <f t="shared" si="69"/>
        <v>0</v>
      </c>
      <c r="G1513" s="492">
        <f t="shared" si="70"/>
        <v>0</v>
      </c>
      <c r="H1513" s="492">
        <f>IF($S$10="Y",F1513*0.05,0)</f>
        <v>0</v>
      </c>
    </row>
    <row r="1514" spans="1:8" s="494" customFormat="1" ht="15" customHeight="1">
      <c r="A1514" s="490" t="s">
        <v>689</v>
      </c>
      <c r="B1514" s="498" t="s">
        <v>1301</v>
      </c>
      <c r="C1514" s="499" t="str">
        <f t="shared" si="71"/>
        <v>11-12</v>
      </c>
      <c r="D1514" s="500">
        <v>0</v>
      </c>
      <c r="F1514" s="492">
        <f t="shared" si="69"/>
        <v>0</v>
      </c>
      <c r="G1514" s="492">
        <f t="shared" si="70"/>
        <v>0</v>
      </c>
      <c r="H1514" s="492">
        <f>IF($S$2="Y",F1514*0.05,0)</f>
        <v>0</v>
      </c>
    </row>
    <row r="1515" spans="1:8" s="494" customFormat="1" ht="15" customHeight="1">
      <c r="A1515" s="490" t="s">
        <v>689</v>
      </c>
      <c r="B1515" s="498" t="s">
        <v>1301</v>
      </c>
      <c r="C1515" s="504" t="str">
        <f t="shared" si="71"/>
        <v>14-01</v>
      </c>
      <c r="D1515" s="500">
        <v>0</v>
      </c>
      <c r="F1515" s="492">
        <f t="shared" si="69"/>
        <v>0</v>
      </c>
      <c r="G1515" s="492">
        <f t="shared" si="70"/>
        <v>0</v>
      </c>
      <c r="H1515" s="492">
        <f>IF($S$3="Y",F1515*0.05,0)</f>
        <v>0</v>
      </c>
    </row>
    <row r="1516" spans="1:8" s="494" customFormat="1" ht="15" customHeight="1">
      <c r="A1516" s="490" t="s">
        <v>689</v>
      </c>
      <c r="B1516" s="498" t="s">
        <v>1301</v>
      </c>
      <c r="C1516" s="505" t="str">
        <f t="shared" si="71"/>
        <v>15-12</v>
      </c>
      <c r="D1516" s="500">
        <v>0</v>
      </c>
      <c r="F1516" s="492">
        <f t="shared" si="69"/>
        <v>0</v>
      </c>
      <c r="G1516" s="492">
        <f t="shared" si="70"/>
        <v>0</v>
      </c>
      <c r="H1516" s="492">
        <f>IF($S$4="Y",F1516*0.05,0)</f>
        <v>0</v>
      </c>
    </row>
    <row r="1517" spans="1:8" s="494" customFormat="1" ht="15" customHeight="1">
      <c r="A1517" s="490" t="s">
        <v>689</v>
      </c>
      <c r="B1517" s="498" t="s">
        <v>1301</v>
      </c>
      <c r="C1517" s="506" t="str">
        <f t="shared" si="71"/>
        <v>16-16</v>
      </c>
      <c r="D1517" s="500">
        <v>0</v>
      </c>
      <c r="F1517" s="492">
        <f t="shared" si="69"/>
        <v>0</v>
      </c>
      <c r="G1517" s="492">
        <f t="shared" si="70"/>
        <v>0</v>
      </c>
      <c r="H1517" s="492">
        <f>IF($S$5="Y",F1517*0.05,0)</f>
        <v>0</v>
      </c>
    </row>
    <row r="1518" spans="1:8" s="494" customFormat="1" ht="15" customHeight="1">
      <c r="A1518" s="490" t="s">
        <v>689</v>
      </c>
      <c r="B1518" s="498" t="s">
        <v>1301</v>
      </c>
      <c r="C1518" s="507" t="str">
        <f t="shared" si="71"/>
        <v>13-01</v>
      </c>
      <c r="D1518" s="500">
        <v>0</v>
      </c>
      <c r="F1518" s="492">
        <f t="shared" si="69"/>
        <v>0</v>
      </c>
      <c r="G1518" s="492">
        <f t="shared" si="70"/>
        <v>0</v>
      </c>
      <c r="H1518" s="492">
        <f>IF($S$6="Y",F1518*0.05,0)</f>
        <v>0</v>
      </c>
    </row>
    <row r="1519" spans="1:8" s="494" customFormat="1" ht="15" customHeight="1">
      <c r="A1519" s="490" t="s">
        <v>689</v>
      </c>
      <c r="B1519" s="498" t="s">
        <v>1301</v>
      </c>
      <c r="C1519" s="508" t="str">
        <f t="shared" si="71"/>
        <v>07-13</v>
      </c>
      <c r="D1519" s="500">
        <v>0</v>
      </c>
      <c r="F1519" s="492">
        <f t="shared" si="69"/>
        <v>0</v>
      </c>
      <c r="G1519" s="492">
        <f t="shared" si="70"/>
        <v>0</v>
      </c>
      <c r="H1519" s="492">
        <f>IF($S$7="Y",F1519*0.05,0)</f>
        <v>0</v>
      </c>
    </row>
    <row r="1520" spans="1:8" s="494" customFormat="1" ht="15" customHeight="1">
      <c r="A1520" s="490" t="s">
        <v>689</v>
      </c>
      <c r="B1520" s="498" t="s">
        <v>1301</v>
      </c>
      <c r="C1520" s="509" t="str">
        <f t="shared" si="71"/>
        <v>11-26</v>
      </c>
      <c r="D1520" s="500">
        <v>0</v>
      </c>
      <c r="F1520" s="492">
        <f t="shared" si="69"/>
        <v>0</v>
      </c>
      <c r="G1520" s="492">
        <f t="shared" si="70"/>
        <v>0</v>
      </c>
      <c r="H1520" s="492">
        <f>IF($S$8="Y",F1520*0.05,0)</f>
        <v>0</v>
      </c>
    </row>
    <row r="1521" spans="1:8" s="494" customFormat="1" ht="15" customHeight="1">
      <c r="A1521" s="490" t="s">
        <v>689</v>
      </c>
      <c r="B1521" s="498" t="s">
        <v>1301</v>
      </c>
      <c r="C1521" s="512" t="str">
        <f t="shared" si="71"/>
        <v>18-01</v>
      </c>
      <c r="D1521" s="500">
        <v>0</v>
      </c>
      <c r="F1521" s="492">
        <f t="shared" si="69"/>
        <v>0</v>
      </c>
      <c r="G1521" s="492">
        <f t="shared" si="70"/>
        <v>0</v>
      </c>
      <c r="H1521" s="492">
        <f>IF($S$9="Y",F1521*0.05,0)</f>
        <v>0</v>
      </c>
    </row>
    <row r="1522" spans="1:8" s="494" customFormat="1" ht="15" customHeight="1">
      <c r="A1522" s="490" t="s">
        <v>689</v>
      </c>
      <c r="B1522" s="498" t="s">
        <v>1301</v>
      </c>
      <c r="C1522" s="513" t="str">
        <f t="shared" si="71"/>
        <v>Color Code</v>
      </c>
      <c r="D1522" s="500">
        <v>0</v>
      </c>
      <c r="F1522" s="492">
        <f t="shared" si="69"/>
        <v>0</v>
      </c>
      <c r="G1522" s="492">
        <f t="shared" si="70"/>
        <v>0</v>
      </c>
      <c r="H1522" s="492">
        <f>IF($S$10="Y",F1522*0.05,0)</f>
        <v>0</v>
      </c>
    </row>
    <row r="1523" spans="1:8" s="494" customFormat="1" ht="15" customHeight="1">
      <c r="A1523" s="490" t="s">
        <v>701</v>
      </c>
      <c r="B1523" s="498" t="s">
        <v>1302</v>
      </c>
      <c r="C1523" s="499" t="str">
        <f t="shared" si="71"/>
        <v>11-12</v>
      </c>
      <c r="D1523" s="500">
        <v>0</v>
      </c>
      <c r="F1523" s="492">
        <f t="shared" si="69"/>
        <v>0</v>
      </c>
      <c r="G1523" s="492">
        <f t="shared" si="70"/>
        <v>0</v>
      </c>
      <c r="H1523" s="492">
        <f>IF($S$2="Y",F1523*0.05,0)</f>
        <v>0</v>
      </c>
    </row>
    <row r="1524" spans="1:8" s="494" customFormat="1" ht="15" customHeight="1">
      <c r="A1524" s="490" t="s">
        <v>701</v>
      </c>
      <c r="B1524" s="498" t="s">
        <v>1302</v>
      </c>
      <c r="C1524" s="504" t="str">
        <f t="shared" si="71"/>
        <v>14-01</v>
      </c>
      <c r="D1524" s="500">
        <v>0</v>
      </c>
      <c r="F1524" s="492">
        <f t="shared" si="69"/>
        <v>0</v>
      </c>
      <c r="G1524" s="492">
        <f t="shared" si="70"/>
        <v>0</v>
      </c>
      <c r="H1524" s="492">
        <f>IF($S$3="Y",F1524*0.05,0)</f>
        <v>0</v>
      </c>
    </row>
    <row r="1525" spans="1:8" s="494" customFormat="1" ht="15" customHeight="1">
      <c r="A1525" s="490" t="s">
        <v>701</v>
      </c>
      <c r="B1525" s="498" t="s">
        <v>1302</v>
      </c>
      <c r="C1525" s="505" t="str">
        <f t="shared" si="71"/>
        <v>15-12</v>
      </c>
      <c r="D1525" s="500">
        <v>0</v>
      </c>
      <c r="F1525" s="492">
        <f t="shared" si="69"/>
        <v>0</v>
      </c>
      <c r="G1525" s="492">
        <f t="shared" si="70"/>
        <v>0</v>
      </c>
      <c r="H1525" s="492">
        <f>IF($S$4="Y",F1525*0.05,0)</f>
        <v>0</v>
      </c>
    </row>
    <row r="1526" spans="1:8" s="494" customFormat="1" ht="15" customHeight="1">
      <c r="A1526" s="490" t="s">
        <v>701</v>
      </c>
      <c r="B1526" s="498" t="s">
        <v>1302</v>
      </c>
      <c r="C1526" s="506" t="str">
        <f t="shared" si="71"/>
        <v>16-16</v>
      </c>
      <c r="D1526" s="500">
        <v>0</v>
      </c>
      <c r="F1526" s="492">
        <f t="shared" si="69"/>
        <v>0</v>
      </c>
      <c r="G1526" s="492">
        <f t="shared" si="70"/>
        <v>0</v>
      </c>
      <c r="H1526" s="492">
        <f>IF($S$5="Y",F1526*0.05,0)</f>
        <v>0</v>
      </c>
    </row>
    <row r="1527" spans="1:8" s="494" customFormat="1" ht="15" customHeight="1">
      <c r="A1527" s="490" t="s">
        <v>701</v>
      </c>
      <c r="B1527" s="498" t="s">
        <v>1302</v>
      </c>
      <c r="C1527" s="507" t="str">
        <f t="shared" si="71"/>
        <v>13-01</v>
      </c>
      <c r="D1527" s="500">
        <v>0</v>
      </c>
      <c r="F1527" s="492">
        <f t="shared" si="69"/>
        <v>0</v>
      </c>
      <c r="G1527" s="492">
        <f t="shared" si="70"/>
        <v>0</v>
      </c>
      <c r="H1527" s="492">
        <f>IF($S$6="Y",F1527*0.05,0)</f>
        <v>0</v>
      </c>
    </row>
    <row r="1528" spans="1:8" s="494" customFormat="1" ht="15" customHeight="1">
      <c r="A1528" s="490" t="s">
        <v>701</v>
      </c>
      <c r="B1528" s="498" t="s">
        <v>1302</v>
      </c>
      <c r="C1528" s="508" t="str">
        <f t="shared" si="71"/>
        <v>07-13</v>
      </c>
      <c r="D1528" s="500">
        <v>0</v>
      </c>
      <c r="F1528" s="492">
        <f t="shared" si="69"/>
        <v>0</v>
      </c>
      <c r="G1528" s="492">
        <f t="shared" si="70"/>
        <v>0</v>
      </c>
      <c r="H1528" s="492">
        <f>IF($S$7="Y",F1528*0.05,0)</f>
        <v>0</v>
      </c>
    </row>
    <row r="1529" spans="1:8" s="494" customFormat="1" ht="15" customHeight="1">
      <c r="A1529" s="490" t="s">
        <v>701</v>
      </c>
      <c r="B1529" s="498" t="s">
        <v>1302</v>
      </c>
      <c r="C1529" s="509" t="str">
        <f t="shared" si="71"/>
        <v>11-26</v>
      </c>
      <c r="D1529" s="500">
        <v>0</v>
      </c>
      <c r="F1529" s="492">
        <f t="shared" si="69"/>
        <v>0</v>
      </c>
      <c r="G1529" s="492">
        <f t="shared" si="70"/>
        <v>0</v>
      </c>
      <c r="H1529" s="492">
        <f>IF($S$8="Y",F1529*0.05,0)</f>
        <v>0</v>
      </c>
    </row>
    <row r="1530" spans="1:8" s="494" customFormat="1" ht="15" customHeight="1">
      <c r="A1530" s="490" t="s">
        <v>701</v>
      </c>
      <c r="B1530" s="498" t="s">
        <v>1302</v>
      </c>
      <c r="C1530" s="512" t="str">
        <f t="shared" si="71"/>
        <v>18-01</v>
      </c>
      <c r="D1530" s="500">
        <v>0</v>
      </c>
      <c r="F1530" s="492">
        <f t="shared" si="69"/>
        <v>0</v>
      </c>
      <c r="G1530" s="492">
        <f t="shared" si="70"/>
        <v>0</v>
      </c>
      <c r="H1530" s="492">
        <f>IF($S$9="Y",F1530*0.05,0)</f>
        <v>0</v>
      </c>
    </row>
    <row r="1531" spans="1:8" s="494" customFormat="1" ht="15" customHeight="1">
      <c r="A1531" s="490" t="s">
        <v>701</v>
      </c>
      <c r="B1531" s="498" t="s">
        <v>1302</v>
      </c>
      <c r="C1531" s="513" t="str">
        <f t="shared" si="71"/>
        <v>Color Code</v>
      </c>
      <c r="D1531" s="500">
        <v>0</v>
      </c>
      <c r="F1531" s="492">
        <f t="shared" si="69"/>
        <v>0</v>
      </c>
      <c r="G1531" s="492">
        <f t="shared" si="70"/>
        <v>0</v>
      </c>
      <c r="H1531" s="492">
        <f>IF($S$10="Y",F1531*0.05,0)</f>
        <v>0</v>
      </c>
    </row>
    <row r="1532" spans="1:8" s="494" customFormat="1" ht="15" customHeight="1">
      <c r="A1532" s="490" t="s">
        <v>691</v>
      </c>
      <c r="B1532" s="498" t="s">
        <v>1303</v>
      </c>
      <c r="C1532" s="499" t="str">
        <f t="shared" si="71"/>
        <v>11-12</v>
      </c>
      <c r="D1532" s="500">
        <v>0</v>
      </c>
      <c r="F1532" s="492">
        <f t="shared" si="69"/>
        <v>0</v>
      </c>
      <c r="G1532" s="492">
        <f t="shared" si="70"/>
        <v>0</v>
      </c>
      <c r="H1532" s="492">
        <f>IF($S$2="Y",F1532*0.05,0)</f>
        <v>0</v>
      </c>
    </row>
    <row r="1533" spans="1:8" s="494" customFormat="1" ht="15" customHeight="1">
      <c r="A1533" s="490" t="s">
        <v>691</v>
      </c>
      <c r="B1533" s="498" t="s">
        <v>1303</v>
      </c>
      <c r="C1533" s="504" t="str">
        <f t="shared" si="71"/>
        <v>14-01</v>
      </c>
      <c r="D1533" s="500">
        <v>0</v>
      </c>
      <c r="F1533" s="492">
        <f t="shared" si="69"/>
        <v>0</v>
      </c>
      <c r="G1533" s="492">
        <f t="shared" si="70"/>
        <v>0</v>
      </c>
      <c r="H1533" s="492">
        <f>IF($S$3="Y",F1533*0.05,0)</f>
        <v>0</v>
      </c>
    </row>
    <row r="1534" spans="1:8" s="494" customFormat="1" ht="15" customHeight="1">
      <c r="A1534" s="490" t="s">
        <v>691</v>
      </c>
      <c r="B1534" s="498" t="s">
        <v>1303</v>
      </c>
      <c r="C1534" s="505" t="str">
        <f t="shared" si="71"/>
        <v>15-12</v>
      </c>
      <c r="D1534" s="500">
        <v>0</v>
      </c>
      <c r="F1534" s="492">
        <f t="shared" si="69"/>
        <v>0</v>
      </c>
      <c r="G1534" s="492">
        <f t="shared" si="70"/>
        <v>0</v>
      </c>
      <c r="H1534" s="492">
        <f>IF($S$4="Y",F1534*0.05,0)</f>
        <v>0</v>
      </c>
    </row>
    <row r="1535" spans="1:8" s="494" customFormat="1" ht="15" customHeight="1">
      <c r="A1535" s="490" t="s">
        <v>691</v>
      </c>
      <c r="B1535" s="498" t="s">
        <v>1303</v>
      </c>
      <c r="C1535" s="506" t="str">
        <f t="shared" si="71"/>
        <v>16-16</v>
      </c>
      <c r="D1535" s="500">
        <v>0</v>
      </c>
      <c r="F1535" s="492">
        <f t="shared" si="69"/>
        <v>0</v>
      </c>
      <c r="G1535" s="492">
        <f t="shared" si="70"/>
        <v>0</v>
      </c>
      <c r="H1535" s="492">
        <f>IF($S$5="Y",F1535*0.05,0)</f>
        <v>0</v>
      </c>
    </row>
    <row r="1536" spans="1:8" s="494" customFormat="1" ht="15" customHeight="1">
      <c r="A1536" s="490" t="s">
        <v>691</v>
      </c>
      <c r="B1536" s="498" t="s">
        <v>1303</v>
      </c>
      <c r="C1536" s="507" t="str">
        <f t="shared" si="71"/>
        <v>13-01</v>
      </c>
      <c r="D1536" s="500">
        <v>0</v>
      </c>
      <c r="F1536" s="492">
        <f t="shared" si="69"/>
        <v>0</v>
      </c>
      <c r="G1536" s="492">
        <f t="shared" si="70"/>
        <v>0</v>
      </c>
      <c r="H1536" s="492">
        <f>IF($S$6="Y",F1536*0.05,0)</f>
        <v>0</v>
      </c>
    </row>
    <row r="1537" spans="1:8" s="494" customFormat="1" ht="15" customHeight="1">
      <c r="A1537" s="490" t="s">
        <v>691</v>
      </c>
      <c r="B1537" s="498" t="s">
        <v>1303</v>
      </c>
      <c r="C1537" s="508" t="str">
        <f t="shared" si="71"/>
        <v>07-13</v>
      </c>
      <c r="D1537" s="500">
        <v>0</v>
      </c>
      <c r="F1537" s="492">
        <f t="shared" si="69"/>
        <v>0</v>
      </c>
      <c r="G1537" s="492">
        <f t="shared" si="70"/>
        <v>0</v>
      </c>
      <c r="H1537" s="492">
        <f>IF($S$7="Y",F1537*0.05,0)</f>
        <v>0</v>
      </c>
    </row>
    <row r="1538" spans="1:8" s="494" customFormat="1" ht="15" customHeight="1">
      <c r="A1538" s="490" t="s">
        <v>691</v>
      </c>
      <c r="B1538" s="498" t="s">
        <v>1303</v>
      </c>
      <c r="C1538" s="509" t="str">
        <f t="shared" si="71"/>
        <v>11-26</v>
      </c>
      <c r="D1538" s="500">
        <v>0</v>
      </c>
      <c r="F1538" s="492">
        <f t="shared" ref="F1538:F1601" si="72">D1538*E1538</f>
        <v>0</v>
      </c>
      <c r="G1538" s="492">
        <f t="shared" ref="G1538:G1601" si="73">IF($S$11="Y",F1538*0.05,0)</f>
        <v>0</v>
      </c>
      <c r="H1538" s="492">
        <f>IF($S$8="Y",F1538*0.05,0)</f>
        <v>0</v>
      </c>
    </row>
    <row r="1539" spans="1:8" s="494" customFormat="1" ht="15" customHeight="1">
      <c r="A1539" s="490" t="s">
        <v>691</v>
      </c>
      <c r="B1539" s="498" t="s">
        <v>1303</v>
      </c>
      <c r="C1539" s="512" t="str">
        <f t="shared" si="71"/>
        <v>18-01</v>
      </c>
      <c r="D1539" s="500">
        <v>0</v>
      </c>
      <c r="F1539" s="492">
        <f t="shared" si="72"/>
        <v>0</v>
      </c>
      <c r="G1539" s="492">
        <f t="shared" si="73"/>
        <v>0</v>
      </c>
      <c r="H1539" s="492">
        <f>IF($S$9="Y",F1539*0.05,0)</f>
        <v>0</v>
      </c>
    </row>
    <row r="1540" spans="1:8" s="494" customFormat="1" ht="15" customHeight="1">
      <c r="A1540" s="490" t="s">
        <v>691</v>
      </c>
      <c r="B1540" s="498" t="s">
        <v>1303</v>
      </c>
      <c r="C1540" s="513" t="str">
        <f t="shared" si="71"/>
        <v>Color Code</v>
      </c>
      <c r="D1540" s="500">
        <v>0</v>
      </c>
      <c r="F1540" s="492">
        <f t="shared" si="72"/>
        <v>0</v>
      </c>
      <c r="G1540" s="492">
        <f t="shared" si="73"/>
        <v>0</v>
      </c>
      <c r="H1540" s="492">
        <f>IF($S$10="Y",F1540*0.05,0)</f>
        <v>0</v>
      </c>
    </row>
    <row r="1541" spans="1:8" s="494" customFormat="1" ht="15" customHeight="1">
      <c r="A1541" s="490" t="s">
        <v>713</v>
      </c>
      <c r="B1541" s="498" t="s">
        <v>1304</v>
      </c>
      <c r="C1541" s="499" t="str">
        <f t="shared" si="71"/>
        <v>11-12</v>
      </c>
      <c r="D1541" s="500">
        <v>0</v>
      </c>
      <c r="F1541" s="492">
        <f t="shared" si="72"/>
        <v>0</v>
      </c>
      <c r="G1541" s="492">
        <f t="shared" si="73"/>
        <v>0</v>
      </c>
      <c r="H1541" s="492">
        <f>IF($S$2="Y",F1541*0.05,0)</f>
        <v>0</v>
      </c>
    </row>
    <row r="1542" spans="1:8" s="494" customFormat="1" ht="15" customHeight="1">
      <c r="A1542" s="490" t="s">
        <v>713</v>
      </c>
      <c r="B1542" s="498" t="s">
        <v>1304</v>
      </c>
      <c r="C1542" s="504" t="str">
        <f t="shared" si="71"/>
        <v>14-01</v>
      </c>
      <c r="D1542" s="500">
        <v>0</v>
      </c>
      <c r="F1542" s="492">
        <f t="shared" si="72"/>
        <v>0</v>
      </c>
      <c r="G1542" s="492">
        <f t="shared" si="73"/>
        <v>0</v>
      </c>
      <c r="H1542" s="492">
        <f>IF($S$3="Y",F1542*0.05,0)</f>
        <v>0</v>
      </c>
    </row>
    <row r="1543" spans="1:8" s="494" customFormat="1" ht="15" customHeight="1">
      <c r="A1543" s="490" t="s">
        <v>713</v>
      </c>
      <c r="B1543" s="498" t="s">
        <v>1304</v>
      </c>
      <c r="C1543" s="505" t="str">
        <f t="shared" si="71"/>
        <v>15-12</v>
      </c>
      <c r="D1543" s="500">
        <v>0</v>
      </c>
      <c r="F1543" s="492">
        <f t="shared" si="72"/>
        <v>0</v>
      </c>
      <c r="G1543" s="492">
        <f t="shared" si="73"/>
        <v>0</v>
      </c>
      <c r="H1543" s="492">
        <f>IF($S$4="Y",F1543*0.05,0)</f>
        <v>0</v>
      </c>
    </row>
    <row r="1544" spans="1:8" s="494" customFormat="1" ht="15" customHeight="1">
      <c r="A1544" s="490" t="s">
        <v>713</v>
      </c>
      <c r="B1544" s="498" t="s">
        <v>1304</v>
      </c>
      <c r="C1544" s="506" t="str">
        <f t="shared" si="71"/>
        <v>16-16</v>
      </c>
      <c r="D1544" s="500">
        <v>0</v>
      </c>
      <c r="F1544" s="492">
        <f t="shared" si="72"/>
        <v>0</v>
      </c>
      <c r="G1544" s="492">
        <f t="shared" si="73"/>
        <v>0</v>
      </c>
      <c r="H1544" s="492">
        <f>IF($S$5="Y",F1544*0.05,0)</f>
        <v>0</v>
      </c>
    </row>
    <row r="1545" spans="1:8" s="494" customFormat="1" ht="15" customHeight="1">
      <c r="A1545" s="490" t="s">
        <v>713</v>
      </c>
      <c r="B1545" s="498" t="s">
        <v>1304</v>
      </c>
      <c r="C1545" s="507" t="str">
        <f t="shared" si="71"/>
        <v>13-01</v>
      </c>
      <c r="D1545" s="500">
        <v>0</v>
      </c>
      <c r="F1545" s="492">
        <f t="shared" si="72"/>
        <v>0</v>
      </c>
      <c r="G1545" s="492">
        <f t="shared" si="73"/>
        <v>0</v>
      </c>
      <c r="H1545" s="492">
        <f>IF($S$6="Y",F1545*0.05,0)</f>
        <v>0</v>
      </c>
    </row>
    <row r="1546" spans="1:8" s="494" customFormat="1" ht="15" customHeight="1">
      <c r="A1546" s="490" t="s">
        <v>713</v>
      </c>
      <c r="B1546" s="498" t="s">
        <v>1304</v>
      </c>
      <c r="C1546" s="508" t="str">
        <f t="shared" si="71"/>
        <v>07-13</v>
      </c>
      <c r="D1546" s="500">
        <v>0</v>
      </c>
      <c r="F1546" s="492">
        <f t="shared" si="72"/>
        <v>0</v>
      </c>
      <c r="G1546" s="492">
        <f t="shared" si="73"/>
        <v>0</v>
      </c>
      <c r="H1546" s="492">
        <f>IF($S$7="Y",F1546*0.05,0)</f>
        <v>0</v>
      </c>
    </row>
    <row r="1547" spans="1:8" s="494" customFormat="1" ht="15" customHeight="1">
      <c r="A1547" s="490" t="s">
        <v>713</v>
      </c>
      <c r="B1547" s="498" t="s">
        <v>1304</v>
      </c>
      <c r="C1547" s="509" t="str">
        <f t="shared" ref="C1547:C1610" si="74">C1538</f>
        <v>11-26</v>
      </c>
      <c r="D1547" s="500">
        <v>0</v>
      </c>
      <c r="F1547" s="492">
        <f t="shared" si="72"/>
        <v>0</v>
      </c>
      <c r="G1547" s="492">
        <f t="shared" si="73"/>
        <v>0</v>
      </c>
      <c r="H1547" s="492">
        <f>IF($S$8="Y",F1547*0.05,0)</f>
        <v>0</v>
      </c>
    </row>
    <row r="1548" spans="1:8" s="494" customFormat="1" ht="15" customHeight="1">
      <c r="A1548" s="490" t="s">
        <v>713</v>
      </c>
      <c r="B1548" s="498" t="s">
        <v>1304</v>
      </c>
      <c r="C1548" s="512" t="str">
        <f t="shared" si="74"/>
        <v>18-01</v>
      </c>
      <c r="D1548" s="500">
        <v>0</v>
      </c>
      <c r="F1548" s="492">
        <f t="shared" si="72"/>
        <v>0</v>
      </c>
      <c r="G1548" s="492">
        <f t="shared" si="73"/>
        <v>0</v>
      </c>
      <c r="H1548" s="492">
        <f>IF($S$9="Y",F1548*0.05,0)</f>
        <v>0</v>
      </c>
    </row>
    <row r="1549" spans="1:8" s="494" customFormat="1" ht="15" customHeight="1">
      <c r="A1549" s="490" t="s">
        <v>713</v>
      </c>
      <c r="B1549" s="498" t="s">
        <v>1304</v>
      </c>
      <c r="C1549" s="513" t="str">
        <f t="shared" si="74"/>
        <v>Color Code</v>
      </c>
      <c r="D1549" s="500">
        <v>0</v>
      </c>
      <c r="F1549" s="492">
        <f t="shared" si="72"/>
        <v>0</v>
      </c>
      <c r="G1549" s="492">
        <f t="shared" si="73"/>
        <v>0</v>
      </c>
      <c r="H1549" s="492">
        <f>IF($S$10="Y",F1549*0.05,0)</f>
        <v>0</v>
      </c>
    </row>
    <row r="1550" spans="1:8" s="494" customFormat="1" ht="15" customHeight="1">
      <c r="A1550" s="490" t="s">
        <v>659</v>
      </c>
      <c r="B1550" s="498" t="s">
        <v>1305</v>
      </c>
      <c r="C1550" s="499" t="str">
        <f t="shared" si="74"/>
        <v>11-12</v>
      </c>
      <c r="D1550" s="500">
        <v>0</v>
      </c>
      <c r="F1550" s="492">
        <f t="shared" si="72"/>
        <v>0</v>
      </c>
      <c r="G1550" s="492">
        <f t="shared" si="73"/>
        <v>0</v>
      </c>
      <c r="H1550" s="492">
        <f>IF($S$2="Y",F1550*0.05,0)</f>
        <v>0</v>
      </c>
    </row>
    <row r="1551" spans="1:8" s="494" customFormat="1" ht="15" customHeight="1">
      <c r="A1551" s="490" t="s">
        <v>659</v>
      </c>
      <c r="B1551" s="498" t="s">
        <v>1305</v>
      </c>
      <c r="C1551" s="504" t="str">
        <f t="shared" si="74"/>
        <v>14-01</v>
      </c>
      <c r="D1551" s="500">
        <v>0</v>
      </c>
      <c r="F1551" s="492">
        <f t="shared" si="72"/>
        <v>0</v>
      </c>
      <c r="G1551" s="492">
        <f t="shared" si="73"/>
        <v>0</v>
      </c>
      <c r="H1551" s="492">
        <f>IF($S$3="Y",F1551*0.05,0)</f>
        <v>0</v>
      </c>
    </row>
    <row r="1552" spans="1:8" s="494" customFormat="1" ht="15" customHeight="1">
      <c r="A1552" s="490" t="s">
        <v>659</v>
      </c>
      <c r="B1552" s="498" t="s">
        <v>1305</v>
      </c>
      <c r="C1552" s="505" t="str">
        <f t="shared" si="74"/>
        <v>15-12</v>
      </c>
      <c r="D1552" s="500">
        <v>0</v>
      </c>
      <c r="F1552" s="492">
        <f t="shared" si="72"/>
        <v>0</v>
      </c>
      <c r="G1552" s="492">
        <f t="shared" si="73"/>
        <v>0</v>
      </c>
      <c r="H1552" s="492">
        <f>IF($S$4="Y",F1552*0.05,0)</f>
        <v>0</v>
      </c>
    </row>
    <row r="1553" spans="1:8" s="494" customFormat="1" ht="15" customHeight="1">
      <c r="A1553" s="490" t="s">
        <v>659</v>
      </c>
      <c r="B1553" s="498" t="s">
        <v>1305</v>
      </c>
      <c r="C1553" s="506" t="str">
        <f t="shared" si="74"/>
        <v>16-16</v>
      </c>
      <c r="D1553" s="500">
        <v>0</v>
      </c>
      <c r="F1553" s="492">
        <f t="shared" si="72"/>
        <v>0</v>
      </c>
      <c r="G1553" s="492">
        <f t="shared" si="73"/>
        <v>0</v>
      </c>
      <c r="H1553" s="492">
        <f>IF($S$5="Y",F1553*0.05,0)</f>
        <v>0</v>
      </c>
    </row>
    <row r="1554" spans="1:8" s="494" customFormat="1" ht="15" customHeight="1">
      <c r="A1554" s="490" t="s">
        <v>659</v>
      </c>
      <c r="B1554" s="498" t="s">
        <v>1305</v>
      </c>
      <c r="C1554" s="507" t="str">
        <f t="shared" si="74"/>
        <v>13-01</v>
      </c>
      <c r="D1554" s="500">
        <v>0</v>
      </c>
      <c r="F1554" s="492">
        <f t="shared" si="72"/>
        <v>0</v>
      </c>
      <c r="G1554" s="492">
        <f t="shared" si="73"/>
        <v>0</v>
      </c>
      <c r="H1554" s="492">
        <f>IF($S$6="Y",F1554*0.05,0)</f>
        <v>0</v>
      </c>
    </row>
    <row r="1555" spans="1:8" s="494" customFormat="1" ht="15" customHeight="1">
      <c r="A1555" s="490" t="s">
        <v>659</v>
      </c>
      <c r="B1555" s="498" t="s">
        <v>1305</v>
      </c>
      <c r="C1555" s="508" t="str">
        <f t="shared" si="74"/>
        <v>07-13</v>
      </c>
      <c r="D1555" s="500">
        <v>0</v>
      </c>
      <c r="F1555" s="492">
        <f t="shared" si="72"/>
        <v>0</v>
      </c>
      <c r="G1555" s="492">
        <f t="shared" si="73"/>
        <v>0</v>
      </c>
      <c r="H1555" s="492">
        <f>IF($S$7="Y",F1555*0.05,0)</f>
        <v>0</v>
      </c>
    </row>
    <row r="1556" spans="1:8" s="494" customFormat="1" ht="15" customHeight="1">
      <c r="A1556" s="490" t="s">
        <v>659</v>
      </c>
      <c r="B1556" s="498" t="s">
        <v>1305</v>
      </c>
      <c r="C1556" s="509" t="str">
        <f t="shared" si="74"/>
        <v>11-26</v>
      </c>
      <c r="D1556" s="500">
        <v>0</v>
      </c>
      <c r="F1556" s="492">
        <f t="shared" si="72"/>
        <v>0</v>
      </c>
      <c r="G1556" s="492">
        <f t="shared" si="73"/>
        <v>0</v>
      </c>
      <c r="H1556" s="492">
        <f>IF($S$8="Y",F1556*0.05,0)</f>
        <v>0</v>
      </c>
    </row>
    <row r="1557" spans="1:8" s="494" customFormat="1" ht="15" customHeight="1">
      <c r="A1557" s="490" t="s">
        <v>659</v>
      </c>
      <c r="B1557" s="498" t="s">
        <v>1305</v>
      </c>
      <c r="C1557" s="512" t="str">
        <f t="shared" si="74"/>
        <v>18-01</v>
      </c>
      <c r="D1557" s="500">
        <v>0</v>
      </c>
      <c r="F1557" s="492">
        <f t="shared" si="72"/>
        <v>0</v>
      </c>
      <c r="G1557" s="492">
        <f t="shared" si="73"/>
        <v>0</v>
      </c>
      <c r="H1557" s="492">
        <f>IF($S$9="Y",F1557*0.05,0)</f>
        <v>0</v>
      </c>
    </row>
    <row r="1558" spans="1:8" s="494" customFormat="1" ht="15" customHeight="1">
      <c r="A1558" s="490" t="s">
        <v>659</v>
      </c>
      <c r="B1558" s="498" t="s">
        <v>1305</v>
      </c>
      <c r="C1558" s="513" t="str">
        <f t="shared" si="74"/>
        <v>Color Code</v>
      </c>
      <c r="D1558" s="500">
        <v>0</v>
      </c>
      <c r="F1558" s="492">
        <f t="shared" si="72"/>
        <v>0</v>
      </c>
      <c r="G1558" s="492">
        <f t="shared" si="73"/>
        <v>0</v>
      </c>
      <c r="H1558" s="492">
        <f>IF($S$10="Y",F1558*0.05,0)</f>
        <v>0</v>
      </c>
    </row>
    <row r="1559" spans="1:8" s="494" customFormat="1" ht="15" customHeight="1">
      <c r="A1559" s="490" t="s">
        <v>715</v>
      </c>
      <c r="B1559" s="498" t="s">
        <v>1306</v>
      </c>
      <c r="C1559" s="499" t="str">
        <f t="shared" si="74"/>
        <v>11-12</v>
      </c>
      <c r="D1559" s="500">
        <v>0</v>
      </c>
      <c r="F1559" s="492">
        <f t="shared" si="72"/>
        <v>0</v>
      </c>
      <c r="G1559" s="492">
        <f t="shared" si="73"/>
        <v>0</v>
      </c>
      <c r="H1559" s="492">
        <f>IF($S$2="Y",F1559*0.05,0)</f>
        <v>0</v>
      </c>
    </row>
    <row r="1560" spans="1:8" s="494" customFormat="1" ht="15" customHeight="1">
      <c r="A1560" s="490" t="s">
        <v>715</v>
      </c>
      <c r="B1560" s="498" t="s">
        <v>1306</v>
      </c>
      <c r="C1560" s="504" t="str">
        <f t="shared" si="74"/>
        <v>14-01</v>
      </c>
      <c r="D1560" s="500">
        <v>0</v>
      </c>
      <c r="F1560" s="492">
        <f t="shared" si="72"/>
        <v>0</v>
      </c>
      <c r="G1560" s="492">
        <f t="shared" si="73"/>
        <v>0</v>
      </c>
      <c r="H1560" s="492">
        <f>IF($S$3="Y",F1560*0.05,0)</f>
        <v>0</v>
      </c>
    </row>
    <row r="1561" spans="1:8" s="494" customFormat="1" ht="15" customHeight="1">
      <c r="A1561" s="490" t="s">
        <v>715</v>
      </c>
      <c r="B1561" s="498" t="s">
        <v>1306</v>
      </c>
      <c r="C1561" s="505" t="str">
        <f t="shared" si="74"/>
        <v>15-12</v>
      </c>
      <c r="D1561" s="500">
        <v>0</v>
      </c>
      <c r="F1561" s="492">
        <f t="shared" si="72"/>
        <v>0</v>
      </c>
      <c r="G1561" s="492">
        <f t="shared" si="73"/>
        <v>0</v>
      </c>
      <c r="H1561" s="492">
        <f>IF($S$4="Y",F1561*0.05,0)</f>
        <v>0</v>
      </c>
    </row>
    <row r="1562" spans="1:8" s="494" customFormat="1" ht="15" customHeight="1">
      <c r="A1562" s="490" t="s">
        <v>715</v>
      </c>
      <c r="B1562" s="498" t="s">
        <v>1306</v>
      </c>
      <c r="C1562" s="506" t="str">
        <f t="shared" si="74"/>
        <v>16-16</v>
      </c>
      <c r="D1562" s="500">
        <v>0</v>
      </c>
      <c r="F1562" s="492">
        <f t="shared" si="72"/>
        <v>0</v>
      </c>
      <c r="G1562" s="492">
        <f t="shared" si="73"/>
        <v>0</v>
      </c>
      <c r="H1562" s="492">
        <f>IF($S$5="Y",F1562*0.05,0)</f>
        <v>0</v>
      </c>
    </row>
    <row r="1563" spans="1:8" s="494" customFormat="1" ht="15" customHeight="1">
      <c r="A1563" s="490" t="s">
        <v>715</v>
      </c>
      <c r="B1563" s="498" t="s">
        <v>1306</v>
      </c>
      <c r="C1563" s="507" t="str">
        <f t="shared" si="74"/>
        <v>13-01</v>
      </c>
      <c r="D1563" s="500">
        <v>0</v>
      </c>
      <c r="F1563" s="492">
        <f t="shared" si="72"/>
        <v>0</v>
      </c>
      <c r="G1563" s="492">
        <f t="shared" si="73"/>
        <v>0</v>
      </c>
      <c r="H1563" s="492">
        <f>IF($S$6="Y",F1563*0.05,0)</f>
        <v>0</v>
      </c>
    </row>
    <row r="1564" spans="1:8" s="494" customFormat="1" ht="15" customHeight="1">
      <c r="A1564" s="490" t="s">
        <v>715</v>
      </c>
      <c r="B1564" s="498" t="s">
        <v>1306</v>
      </c>
      <c r="C1564" s="508" t="str">
        <f t="shared" si="74"/>
        <v>07-13</v>
      </c>
      <c r="D1564" s="500">
        <v>0</v>
      </c>
      <c r="F1564" s="492">
        <f t="shared" si="72"/>
        <v>0</v>
      </c>
      <c r="G1564" s="492">
        <f t="shared" si="73"/>
        <v>0</v>
      </c>
      <c r="H1564" s="492">
        <f>IF($S$7="Y",F1564*0.05,0)</f>
        <v>0</v>
      </c>
    </row>
    <row r="1565" spans="1:8" s="494" customFormat="1" ht="15" customHeight="1">
      <c r="A1565" s="490" t="s">
        <v>715</v>
      </c>
      <c r="B1565" s="498" t="s">
        <v>1306</v>
      </c>
      <c r="C1565" s="509" t="str">
        <f t="shared" si="74"/>
        <v>11-26</v>
      </c>
      <c r="D1565" s="500">
        <v>0</v>
      </c>
      <c r="F1565" s="492">
        <f t="shared" si="72"/>
        <v>0</v>
      </c>
      <c r="G1565" s="492">
        <f t="shared" si="73"/>
        <v>0</v>
      </c>
      <c r="H1565" s="492">
        <f>IF($S$8="Y",F1565*0.05,0)</f>
        <v>0</v>
      </c>
    </row>
    <row r="1566" spans="1:8" s="494" customFormat="1" ht="15" customHeight="1">
      <c r="A1566" s="490" t="s">
        <v>715</v>
      </c>
      <c r="B1566" s="498" t="s">
        <v>1306</v>
      </c>
      <c r="C1566" s="512" t="str">
        <f t="shared" si="74"/>
        <v>18-01</v>
      </c>
      <c r="D1566" s="500">
        <v>0</v>
      </c>
      <c r="F1566" s="492">
        <f t="shared" si="72"/>
        <v>0</v>
      </c>
      <c r="G1566" s="492">
        <f t="shared" si="73"/>
        <v>0</v>
      </c>
      <c r="H1566" s="492">
        <f>IF($S$9="Y",F1566*0.05,0)</f>
        <v>0</v>
      </c>
    </row>
    <row r="1567" spans="1:8" s="494" customFormat="1" ht="15" customHeight="1">
      <c r="A1567" s="490" t="s">
        <v>715</v>
      </c>
      <c r="B1567" s="498" t="s">
        <v>1306</v>
      </c>
      <c r="C1567" s="513" t="str">
        <f t="shared" si="74"/>
        <v>Color Code</v>
      </c>
      <c r="D1567" s="500">
        <v>0</v>
      </c>
      <c r="F1567" s="492">
        <f t="shared" si="72"/>
        <v>0</v>
      </c>
      <c r="G1567" s="492">
        <f t="shared" si="73"/>
        <v>0</v>
      </c>
      <c r="H1567" s="492">
        <f>IF($S$10="Y",F1567*0.05,0)</f>
        <v>0</v>
      </c>
    </row>
    <row r="1568" spans="1:8" s="494" customFormat="1" ht="15" customHeight="1">
      <c r="A1568" s="490" t="s">
        <v>717</v>
      </c>
      <c r="B1568" s="498" t="s">
        <v>1307</v>
      </c>
      <c r="C1568" s="499" t="str">
        <f t="shared" si="74"/>
        <v>11-12</v>
      </c>
      <c r="D1568" s="500">
        <v>0</v>
      </c>
      <c r="F1568" s="492">
        <f t="shared" si="72"/>
        <v>0</v>
      </c>
      <c r="G1568" s="492">
        <f t="shared" si="73"/>
        <v>0</v>
      </c>
      <c r="H1568" s="492">
        <f>IF($S$2="Y",F1568*0.05,0)</f>
        <v>0</v>
      </c>
    </row>
    <row r="1569" spans="1:8" s="494" customFormat="1" ht="15" customHeight="1">
      <c r="A1569" s="490" t="s">
        <v>717</v>
      </c>
      <c r="B1569" s="498" t="s">
        <v>1307</v>
      </c>
      <c r="C1569" s="504" t="str">
        <f t="shared" si="74"/>
        <v>14-01</v>
      </c>
      <c r="D1569" s="500">
        <v>0</v>
      </c>
      <c r="F1569" s="492">
        <f t="shared" si="72"/>
        <v>0</v>
      </c>
      <c r="G1569" s="492">
        <f t="shared" si="73"/>
        <v>0</v>
      </c>
      <c r="H1569" s="492">
        <f>IF($S$3="Y",F1569*0.05,0)</f>
        <v>0</v>
      </c>
    </row>
    <row r="1570" spans="1:8" s="494" customFormat="1" ht="15" customHeight="1">
      <c r="A1570" s="490" t="s">
        <v>717</v>
      </c>
      <c r="B1570" s="498" t="s">
        <v>1307</v>
      </c>
      <c r="C1570" s="505" t="str">
        <f t="shared" si="74"/>
        <v>15-12</v>
      </c>
      <c r="D1570" s="500">
        <v>0</v>
      </c>
      <c r="F1570" s="492">
        <f t="shared" si="72"/>
        <v>0</v>
      </c>
      <c r="G1570" s="492">
        <f t="shared" si="73"/>
        <v>0</v>
      </c>
      <c r="H1570" s="492">
        <f>IF($S$4="Y",F1570*0.05,0)</f>
        <v>0</v>
      </c>
    </row>
    <row r="1571" spans="1:8" s="494" customFormat="1" ht="15" customHeight="1">
      <c r="A1571" s="490" t="s">
        <v>717</v>
      </c>
      <c r="B1571" s="498" t="s">
        <v>1307</v>
      </c>
      <c r="C1571" s="506" t="str">
        <f t="shared" si="74"/>
        <v>16-16</v>
      </c>
      <c r="D1571" s="500">
        <v>0</v>
      </c>
      <c r="F1571" s="492">
        <f t="shared" si="72"/>
        <v>0</v>
      </c>
      <c r="G1571" s="492">
        <f t="shared" si="73"/>
        <v>0</v>
      </c>
      <c r="H1571" s="492">
        <f>IF($S$5="Y",F1571*0.05,0)</f>
        <v>0</v>
      </c>
    </row>
    <row r="1572" spans="1:8" s="494" customFormat="1" ht="15" customHeight="1">
      <c r="A1572" s="490" t="s">
        <v>717</v>
      </c>
      <c r="B1572" s="498" t="s">
        <v>1307</v>
      </c>
      <c r="C1572" s="507" t="str">
        <f t="shared" si="74"/>
        <v>13-01</v>
      </c>
      <c r="D1572" s="500">
        <v>0</v>
      </c>
      <c r="F1572" s="492">
        <f t="shared" si="72"/>
        <v>0</v>
      </c>
      <c r="G1572" s="492">
        <f t="shared" si="73"/>
        <v>0</v>
      </c>
      <c r="H1572" s="492">
        <f>IF($S$6="Y",F1572*0.05,0)</f>
        <v>0</v>
      </c>
    </row>
    <row r="1573" spans="1:8" s="494" customFormat="1" ht="15" customHeight="1">
      <c r="A1573" s="490" t="s">
        <v>717</v>
      </c>
      <c r="B1573" s="498" t="s">
        <v>1307</v>
      </c>
      <c r="C1573" s="508" t="str">
        <f t="shared" si="74"/>
        <v>07-13</v>
      </c>
      <c r="D1573" s="500">
        <v>0</v>
      </c>
      <c r="F1573" s="492">
        <f t="shared" si="72"/>
        <v>0</v>
      </c>
      <c r="G1573" s="492">
        <f t="shared" si="73"/>
        <v>0</v>
      </c>
      <c r="H1573" s="492">
        <f>IF($S$7="Y",F1573*0.05,0)</f>
        <v>0</v>
      </c>
    </row>
    <row r="1574" spans="1:8" s="494" customFormat="1" ht="15" customHeight="1">
      <c r="A1574" s="490" t="s">
        <v>717</v>
      </c>
      <c r="B1574" s="498" t="s">
        <v>1307</v>
      </c>
      <c r="C1574" s="509" t="str">
        <f t="shared" si="74"/>
        <v>11-26</v>
      </c>
      <c r="D1574" s="500">
        <v>0</v>
      </c>
      <c r="F1574" s="492">
        <f t="shared" si="72"/>
        <v>0</v>
      </c>
      <c r="G1574" s="492">
        <f t="shared" si="73"/>
        <v>0</v>
      </c>
      <c r="H1574" s="492">
        <f>IF($S$8="Y",F1574*0.05,0)</f>
        <v>0</v>
      </c>
    </row>
    <row r="1575" spans="1:8" s="494" customFormat="1" ht="15" customHeight="1">
      <c r="A1575" s="490" t="s">
        <v>717</v>
      </c>
      <c r="B1575" s="498" t="s">
        <v>1307</v>
      </c>
      <c r="C1575" s="512" t="str">
        <f t="shared" si="74"/>
        <v>18-01</v>
      </c>
      <c r="D1575" s="500">
        <v>0</v>
      </c>
      <c r="F1575" s="492">
        <f t="shared" si="72"/>
        <v>0</v>
      </c>
      <c r="G1575" s="492">
        <f t="shared" si="73"/>
        <v>0</v>
      </c>
      <c r="H1575" s="492">
        <f>IF($S$9="Y",F1575*0.05,0)</f>
        <v>0</v>
      </c>
    </row>
    <row r="1576" spans="1:8" s="494" customFormat="1" ht="15" customHeight="1">
      <c r="A1576" s="490" t="s">
        <v>717</v>
      </c>
      <c r="B1576" s="498" t="s">
        <v>1307</v>
      </c>
      <c r="C1576" s="513" t="str">
        <f t="shared" si="74"/>
        <v>Color Code</v>
      </c>
      <c r="D1576" s="500">
        <v>0</v>
      </c>
      <c r="F1576" s="492">
        <f t="shared" si="72"/>
        <v>0</v>
      </c>
      <c r="G1576" s="492">
        <f t="shared" si="73"/>
        <v>0</v>
      </c>
      <c r="H1576" s="492">
        <f>IF($S$10="Y",F1576*0.05,0)</f>
        <v>0</v>
      </c>
    </row>
    <row r="1577" spans="1:8" s="494" customFormat="1" ht="15" customHeight="1">
      <c r="A1577" s="490" t="s">
        <v>693</v>
      </c>
      <c r="B1577" s="498" t="s">
        <v>1308</v>
      </c>
      <c r="C1577" s="499" t="str">
        <f t="shared" si="74"/>
        <v>11-12</v>
      </c>
      <c r="D1577" s="500">
        <v>0</v>
      </c>
      <c r="F1577" s="492">
        <f t="shared" si="72"/>
        <v>0</v>
      </c>
      <c r="G1577" s="492">
        <f t="shared" si="73"/>
        <v>0</v>
      </c>
      <c r="H1577" s="492">
        <f>IF($S$2="Y",F1577*0.05,0)</f>
        <v>0</v>
      </c>
    </row>
    <row r="1578" spans="1:8" s="494" customFormat="1" ht="15" customHeight="1">
      <c r="A1578" s="490" t="s">
        <v>693</v>
      </c>
      <c r="B1578" s="498" t="s">
        <v>1308</v>
      </c>
      <c r="C1578" s="504" t="str">
        <f t="shared" si="74"/>
        <v>14-01</v>
      </c>
      <c r="D1578" s="500">
        <v>0</v>
      </c>
      <c r="F1578" s="492">
        <f t="shared" si="72"/>
        <v>0</v>
      </c>
      <c r="G1578" s="492">
        <f t="shared" si="73"/>
        <v>0</v>
      </c>
      <c r="H1578" s="492">
        <f>IF($S$3="Y",F1578*0.05,0)</f>
        <v>0</v>
      </c>
    </row>
    <row r="1579" spans="1:8" s="494" customFormat="1" ht="15" customHeight="1">
      <c r="A1579" s="490" t="s">
        <v>693</v>
      </c>
      <c r="B1579" s="498" t="s">
        <v>1308</v>
      </c>
      <c r="C1579" s="505" t="str">
        <f t="shared" si="74"/>
        <v>15-12</v>
      </c>
      <c r="D1579" s="500">
        <v>0</v>
      </c>
      <c r="F1579" s="492">
        <f t="shared" si="72"/>
        <v>0</v>
      </c>
      <c r="G1579" s="492">
        <f t="shared" si="73"/>
        <v>0</v>
      </c>
      <c r="H1579" s="492">
        <f>IF($S$4="Y",F1579*0.05,0)</f>
        <v>0</v>
      </c>
    </row>
    <row r="1580" spans="1:8" s="494" customFormat="1" ht="15" customHeight="1">
      <c r="A1580" s="490" t="s">
        <v>693</v>
      </c>
      <c r="B1580" s="498" t="s">
        <v>1308</v>
      </c>
      <c r="C1580" s="506" t="str">
        <f t="shared" si="74"/>
        <v>16-16</v>
      </c>
      <c r="D1580" s="500">
        <v>0</v>
      </c>
      <c r="F1580" s="492">
        <f t="shared" si="72"/>
        <v>0</v>
      </c>
      <c r="G1580" s="492">
        <f t="shared" si="73"/>
        <v>0</v>
      </c>
      <c r="H1580" s="492">
        <f>IF($S$5="Y",F1580*0.05,0)</f>
        <v>0</v>
      </c>
    </row>
    <row r="1581" spans="1:8" s="494" customFormat="1" ht="15" customHeight="1">
      <c r="A1581" s="490" t="s">
        <v>693</v>
      </c>
      <c r="B1581" s="498" t="s">
        <v>1308</v>
      </c>
      <c r="C1581" s="507" t="str">
        <f t="shared" si="74"/>
        <v>13-01</v>
      </c>
      <c r="D1581" s="500">
        <v>0</v>
      </c>
      <c r="F1581" s="492">
        <f t="shared" si="72"/>
        <v>0</v>
      </c>
      <c r="G1581" s="492">
        <f t="shared" si="73"/>
        <v>0</v>
      </c>
      <c r="H1581" s="492">
        <f>IF($S$6="Y",F1581*0.05,0)</f>
        <v>0</v>
      </c>
    </row>
    <row r="1582" spans="1:8" s="494" customFormat="1" ht="15" customHeight="1">
      <c r="A1582" s="490" t="s">
        <v>693</v>
      </c>
      <c r="B1582" s="498" t="s">
        <v>1308</v>
      </c>
      <c r="C1582" s="508" t="str">
        <f t="shared" si="74"/>
        <v>07-13</v>
      </c>
      <c r="D1582" s="500">
        <v>0</v>
      </c>
      <c r="F1582" s="492">
        <f t="shared" si="72"/>
        <v>0</v>
      </c>
      <c r="G1582" s="492">
        <f t="shared" si="73"/>
        <v>0</v>
      </c>
      <c r="H1582" s="492">
        <f>IF($S$7="Y",F1582*0.05,0)</f>
        <v>0</v>
      </c>
    </row>
    <row r="1583" spans="1:8" s="494" customFormat="1" ht="15" customHeight="1">
      <c r="A1583" s="490" t="s">
        <v>693</v>
      </c>
      <c r="B1583" s="498" t="s">
        <v>1308</v>
      </c>
      <c r="C1583" s="509" t="str">
        <f t="shared" si="74"/>
        <v>11-26</v>
      </c>
      <c r="D1583" s="500">
        <v>0</v>
      </c>
      <c r="F1583" s="492">
        <f t="shared" si="72"/>
        <v>0</v>
      </c>
      <c r="G1583" s="492">
        <f t="shared" si="73"/>
        <v>0</v>
      </c>
      <c r="H1583" s="492">
        <f>IF($S$8="Y",F1583*0.05,0)</f>
        <v>0</v>
      </c>
    </row>
    <row r="1584" spans="1:8" s="494" customFormat="1" ht="15" customHeight="1">
      <c r="A1584" s="490" t="s">
        <v>693</v>
      </c>
      <c r="B1584" s="498" t="s">
        <v>1308</v>
      </c>
      <c r="C1584" s="512" t="str">
        <f t="shared" si="74"/>
        <v>18-01</v>
      </c>
      <c r="D1584" s="500">
        <v>0</v>
      </c>
      <c r="F1584" s="492">
        <f t="shared" si="72"/>
        <v>0</v>
      </c>
      <c r="G1584" s="492">
        <f t="shared" si="73"/>
        <v>0</v>
      </c>
      <c r="H1584" s="492">
        <f>IF($S$9="Y",F1584*0.05,0)</f>
        <v>0</v>
      </c>
    </row>
    <row r="1585" spans="1:8" s="494" customFormat="1" ht="15" customHeight="1">
      <c r="A1585" s="490" t="s">
        <v>693</v>
      </c>
      <c r="B1585" s="498" t="s">
        <v>1308</v>
      </c>
      <c r="C1585" s="513" t="str">
        <f t="shared" si="74"/>
        <v>Color Code</v>
      </c>
      <c r="D1585" s="500">
        <v>0</v>
      </c>
      <c r="F1585" s="492">
        <f t="shared" si="72"/>
        <v>0</v>
      </c>
      <c r="G1585" s="492">
        <f t="shared" si="73"/>
        <v>0</v>
      </c>
      <c r="H1585" s="492">
        <f>IF($S$10="Y",F1585*0.05,0)</f>
        <v>0</v>
      </c>
    </row>
    <row r="1586" spans="1:8" s="494" customFormat="1" ht="15" customHeight="1">
      <c r="A1586" s="490" t="s">
        <v>695</v>
      </c>
      <c r="B1586" s="498" t="s">
        <v>1309</v>
      </c>
      <c r="C1586" s="499" t="str">
        <f t="shared" si="74"/>
        <v>11-12</v>
      </c>
      <c r="D1586" s="500">
        <v>0</v>
      </c>
      <c r="F1586" s="492">
        <f t="shared" si="72"/>
        <v>0</v>
      </c>
      <c r="G1586" s="492">
        <f t="shared" si="73"/>
        <v>0</v>
      </c>
      <c r="H1586" s="492">
        <f>IF($S$2="Y",F1586*0.05,0)</f>
        <v>0</v>
      </c>
    </row>
    <row r="1587" spans="1:8" s="494" customFormat="1" ht="15" customHeight="1">
      <c r="A1587" s="490" t="s">
        <v>695</v>
      </c>
      <c r="B1587" s="498" t="s">
        <v>1309</v>
      </c>
      <c r="C1587" s="504" t="str">
        <f t="shared" si="74"/>
        <v>14-01</v>
      </c>
      <c r="D1587" s="500">
        <v>0</v>
      </c>
      <c r="F1587" s="492">
        <f t="shared" si="72"/>
        <v>0</v>
      </c>
      <c r="G1587" s="492">
        <f t="shared" si="73"/>
        <v>0</v>
      </c>
      <c r="H1587" s="492">
        <f>IF($S$3="Y",F1587*0.05,0)</f>
        <v>0</v>
      </c>
    </row>
    <row r="1588" spans="1:8" s="494" customFormat="1" ht="15" customHeight="1">
      <c r="A1588" s="490" t="s">
        <v>695</v>
      </c>
      <c r="B1588" s="498" t="s">
        <v>1309</v>
      </c>
      <c r="C1588" s="505" t="str">
        <f t="shared" si="74"/>
        <v>15-12</v>
      </c>
      <c r="D1588" s="500">
        <v>0</v>
      </c>
      <c r="F1588" s="492">
        <f t="shared" si="72"/>
        <v>0</v>
      </c>
      <c r="G1588" s="492">
        <f t="shared" si="73"/>
        <v>0</v>
      </c>
      <c r="H1588" s="492">
        <f>IF($S$4="Y",F1588*0.05,0)</f>
        <v>0</v>
      </c>
    </row>
    <row r="1589" spans="1:8" s="494" customFormat="1" ht="15" customHeight="1">
      <c r="A1589" s="490" t="s">
        <v>695</v>
      </c>
      <c r="B1589" s="498" t="s">
        <v>1309</v>
      </c>
      <c r="C1589" s="506" t="str">
        <f t="shared" si="74"/>
        <v>16-16</v>
      </c>
      <c r="D1589" s="500">
        <v>0</v>
      </c>
      <c r="F1589" s="492">
        <f t="shared" si="72"/>
        <v>0</v>
      </c>
      <c r="G1589" s="492">
        <f t="shared" si="73"/>
        <v>0</v>
      </c>
      <c r="H1589" s="492">
        <f>IF($S$5="Y",F1589*0.05,0)</f>
        <v>0</v>
      </c>
    </row>
    <row r="1590" spans="1:8" s="494" customFormat="1" ht="15" customHeight="1">
      <c r="A1590" s="490" t="s">
        <v>695</v>
      </c>
      <c r="B1590" s="498" t="s">
        <v>1309</v>
      </c>
      <c r="C1590" s="507" t="str">
        <f t="shared" si="74"/>
        <v>13-01</v>
      </c>
      <c r="D1590" s="500">
        <v>0</v>
      </c>
      <c r="F1590" s="492">
        <f t="shared" si="72"/>
        <v>0</v>
      </c>
      <c r="G1590" s="492">
        <f t="shared" si="73"/>
        <v>0</v>
      </c>
      <c r="H1590" s="492">
        <f>IF($S$6="Y",F1590*0.05,0)</f>
        <v>0</v>
      </c>
    </row>
    <row r="1591" spans="1:8" s="494" customFormat="1" ht="15" customHeight="1">
      <c r="A1591" s="490" t="s">
        <v>695</v>
      </c>
      <c r="B1591" s="498" t="s">
        <v>1309</v>
      </c>
      <c r="C1591" s="508" t="str">
        <f t="shared" si="74"/>
        <v>07-13</v>
      </c>
      <c r="D1591" s="500">
        <v>0</v>
      </c>
      <c r="F1591" s="492">
        <f t="shared" si="72"/>
        <v>0</v>
      </c>
      <c r="G1591" s="492">
        <f t="shared" si="73"/>
        <v>0</v>
      </c>
      <c r="H1591" s="492">
        <f>IF($S$7="Y",F1591*0.05,0)</f>
        <v>0</v>
      </c>
    </row>
    <row r="1592" spans="1:8" s="494" customFormat="1" ht="15" customHeight="1">
      <c r="A1592" s="490" t="s">
        <v>695</v>
      </c>
      <c r="B1592" s="498" t="s">
        <v>1309</v>
      </c>
      <c r="C1592" s="509" t="str">
        <f t="shared" si="74"/>
        <v>11-26</v>
      </c>
      <c r="D1592" s="500">
        <v>0</v>
      </c>
      <c r="F1592" s="492">
        <f t="shared" si="72"/>
        <v>0</v>
      </c>
      <c r="G1592" s="492">
        <f t="shared" si="73"/>
        <v>0</v>
      </c>
      <c r="H1592" s="492">
        <f>IF($S$8="Y",F1592*0.05,0)</f>
        <v>0</v>
      </c>
    </row>
    <row r="1593" spans="1:8" s="494" customFormat="1" ht="15" customHeight="1">
      <c r="A1593" s="490" t="s">
        <v>695</v>
      </c>
      <c r="B1593" s="498" t="s">
        <v>1309</v>
      </c>
      <c r="C1593" s="512" t="str">
        <f t="shared" si="74"/>
        <v>18-01</v>
      </c>
      <c r="D1593" s="500">
        <v>0</v>
      </c>
      <c r="F1593" s="492">
        <f t="shared" si="72"/>
        <v>0</v>
      </c>
      <c r="G1593" s="492">
        <f t="shared" si="73"/>
        <v>0</v>
      </c>
      <c r="H1593" s="492">
        <f>IF($S$9="Y",F1593*0.05,0)</f>
        <v>0</v>
      </c>
    </row>
    <row r="1594" spans="1:8" s="494" customFormat="1" ht="15" customHeight="1">
      <c r="A1594" s="490" t="s">
        <v>695</v>
      </c>
      <c r="B1594" s="498" t="s">
        <v>1309</v>
      </c>
      <c r="C1594" s="513" t="str">
        <f t="shared" si="74"/>
        <v>Color Code</v>
      </c>
      <c r="D1594" s="500">
        <v>0</v>
      </c>
      <c r="F1594" s="492">
        <f t="shared" si="72"/>
        <v>0</v>
      </c>
      <c r="G1594" s="492">
        <f t="shared" si="73"/>
        <v>0</v>
      </c>
      <c r="H1594" s="492">
        <f>IF($S$10="Y",F1594*0.05,0)</f>
        <v>0</v>
      </c>
    </row>
    <row r="1595" spans="1:8" s="494" customFormat="1" ht="15" customHeight="1">
      <c r="A1595" s="490" t="s">
        <v>661</v>
      </c>
      <c r="B1595" s="498" t="s">
        <v>1310</v>
      </c>
      <c r="C1595" s="499" t="str">
        <f t="shared" si="74"/>
        <v>11-12</v>
      </c>
      <c r="D1595" s="500">
        <v>0</v>
      </c>
      <c r="F1595" s="492">
        <f t="shared" si="72"/>
        <v>0</v>
      </c>
      <c r="G1595" s="492">
        <f t="shared" si="73"/>
        <v>0</v>
      </c>
      <c r="H1595" s="492">
        <f>IF($S$2="Y",F1595*0.05,0)</f>
        <v>0</v>
      </c>
    </row>
    <row r="1596" spans="1:8" s="494" customFormat="1" ht="15" customHeight="1">
      <c r="A1596" s="490" t="s">
        <v>661</v>
      </c>
      <c r="B1596" s="498" t="s">
        <v>1310</v>
      </c>
      <c r="C1596" s="504" t="str">
        <f t="shared" si="74"/>
        <v>14-01</v>
      </c>
      <c r="D1596" s="500">
        <v>0</v>
      </c>
      <c r="F1596" s="492">
        <f t="shared" si="72"/>
        <v>0</v>
      </c>
      <c r="G1596" s="492">
        <f t="shared" si="73"/>
        <v>0</v>
      </c>
      <c r="H1596" s="492">
        <f>IF($S$3="Y",F1596*0.05,0)</f>
        <v>0</v>
      </c>
    </row>
    <row r="1597" spans="1:8" s="494" customFormat="1" ht="15" customHeight="1">
      <c r="A1597" s="490" t="s">
        <v>661</v>
      </c>
      <c r="B1597" s="498" t="s">
        <v>1310</v>
      </c>
      <c r="C1597" s="505" t="str">
        <f t="shared" si="74"/>
        <v>15-12</v>
      </c>
      <c r="D1597" s="500">
        <v>0</v>
      </c>
      <c r="F1597" s="492">
        <f t="shared" si="72"/>
        <v>0</v>
      </c>
      <c r="G1597" s="492">
        <f t="shared" si="73"/>
        <v>0</v>
      </c>
      <c r="H1597" s="492">
        <f>IF($S$4="Y",F1597*0.05,0)</f>
        <v>0</v>
      </c>
    </row>
    <row r="1598" spans="1:8" s="494" customFormat="1" ht="15" customHeight="1">
      <c r="A1598" s="490" t="s">
        <v>661</v>
      </c>
      <c r="B1598" s="498" t="s">
        <v>1310</v>
      </c>
      <c r="C1598" s="506" t="str">
        <f t="shared" si="74"/>
        <v>16-16</v>
      </c>
      <c r="D1598" s="500">
        <v>0</v>
      </c>
      <c r="F1598" s="492">
        <f t="shared" si="72"/>
        <v>0</v>
      </c>
      <c r="G1598" s="492">
        <f t="shared" si="73"/>
        <v>0</v>
      </c>
      <c r="H1598" s="492">
        <f>IF($S$5="Y",F1598*0.05,0)</f>
        <v>0</v>
      </c>
    </row>
    <row r="1599" spans="1:8" s="494" customFormat="1" ht="15" customHeight="1">
      <c r="A1599" s="490" t="s">
        <v>661</v>
      </c>
      <c r="B1599" s="498" t="s">
        <v>1310</v>
      </c>
      <c r="C1599" s="507" t="str">
        <f t="shared" si="74"/>
        <v>13-01</v>
      </c>
      <c r="D1599" s="500">
        <v>0</v>
      </c>
      <c r="F1599" s="492">
        <f t="shared" si="72"/>
        <v>0</v>
      </c>
      <c r="G1599" s="492">
        <f t="shared" si="73"/>
        <v>0</v>
      </c>
      <c r="H1599" s="492">
        <f>IF($S$6="Y",F1599*0.05,0)</f>
        <v>0</v>
      </c>
    </row>
    <row r="1600" spans="1:8" s="494" customFormat="1" ht="15" customHeight="1">
      <c r="A1600" s="490" t="s">
        <v>661</v>
      </c>
      <c r="B1600" s="498" t="s">
        <v>1310</v>
      </c>
      <c r="C1600" s="508" t="str">
        <f t="shared" si="74"/>
        <v>07-13</v>
      </c>
      <c r="D1600" s="500">
        <v>0</v>
      </c>
      <c r="F1600" s="492">
        <f t="shared" si="72"/>
        <v>0</v>
      </c>
      <c r="G1600" s="492">
        <f t="shared" si="73"/>
        <v>0</v>
      </c>
      <c r="H1600" s="492">
        <f>IF($S$7="Y",F1600*0.05,0)</f>
        <v>0</v>
      </c>
    </row>
    <row r="1601" spans="1:8" s="494" customFormat="1" ht="15" customHeight="1">
      <c r="A1601" s="490" t="s">
        <v>661</v>
      </c>
      <c r="B1601" s="498" t="s">
        <v>1310</v>
      </c>
      <c r="C1601" s="509" t="str">
        <f t="shared" si="74"/>
        <v>11-26</v>
      </c>
      <c r="D1601" s="500">
        <v>0</v>
      </c>
      <c r="F1601" s="492">
        <f t="shared" si="72"/>
        <v>0</v>
      </c>
      <c r="G1601" s="492">
        <f t="shared" si="73"/>
        <v>0</v>
      </c>
      <c r="H1601" s="492">
        <f>IF($S$8="Y",F1601*0.05,0)</f>
        <v>0</v>
      </c>
    </row>
    <row r="1602" spans="1:8" s="494" customFormat="1" ht="15" customHeight="1">
      <c r="A1602" s="490" t="s">
        <v>661</v>
      </c>
      <c r="B1602" s="498" t="s">
        <v>1310</v>
      </c>
      <c r="C1602" s="512" t="str">
        <f t="shared" si="74"/>
        <v>18-01</v>
      </c>
      <c r="D1602" s="500">
        <v>0</v>
      </c>
      <c r="F1602" s="492">
        <f t="shared" ref="F1602:F1665" si="75">D1602*E1602</f>
        <v>0</v>
      </c>
      <c r="G1602" s="492">
        <f t="shared" ref="G1602:G1665" si="76">IF($S$11="Y",F1602*0.05,0)</f>
        <v>0</v>
      </c>
      <c r="H1602" s="492">
        <f>IF($S$9="Y",F1602*0.05,0)</f>
        <v>0</v>
      </c>
    </row>
    <row r="1603" spans="1:8" s="494" customFormat="1" ht="15" customHeight="1">
      <c r="A1603" s="490" t="s">
        <v>661</v>
      </c>
      <c r="B1603" s="498" t="s">
        <v>1310</v>
      </c>
      <c r="C1603" s="513" t="str">
        <f t="shared" si="74"/>
        <v>Color Code</v>
      </c>
      <c r="D1603" s="500">
        <v>0</v>
      </c>
      <c r="F1603" s="492">
        <f t="shared" si="75"/>
        <v>0</v>
      </c>
      <c r="G1603" s="492">
        <f t="shared" si="76"/>
        <v>0</v>
      </c>
      <c r="H1603" s="492">
        <f>IF($S$10="Y",F1603*0.05,0)</f>
        <v>0</v>
      </c>
    </row>
    <row r="1604" spans="1:8" s="494" customFormat="1" ht="15" customHeight="1">
      <c r="A1604" s="490" t="s">
        <v>697</v>
      </c>
      <c r="B1604" s="498" t="s">
        <v>1311</v>
      </c>
      <c r="C1604" s="499" t="str">
        <f t="shared" si="74"/>
        <v>11-12</v>
      </c>
      <c r="D1604" s="500">
        <v>0</v>
      </c>
      <c r="F1604" s="492">
        <f t="shared" si="75"/>
        <v>0</v>
      </c>
      <c r="G1604" s="492">
        <f t="shared" si="76"/>
        <v>0</v>
      </c>
      <c r="H1604" s="492">
        <f>IF($S$2="Y",F1604*0.05,0)</f>
        <v>0</v>
      </c>
    </row>
    <row r="1605" spans="1:8" s="494" customFormat="1" ht="15" customHeight="1">
      <c r="A1605" s="490" t="s">
        <v>697</v>
      </c>
      <c r="B1605" s="498" t="s">
        <v>1311</v>
      </c>
      <c r="C1605" s="504" t="str">
        <f t="shared" si="74"/>
        <v>14-01</v>
      </c>
      <c r="D1605" s="500">
        <v>0</v>
      </c>
      <c r="F1605" s="492">
        <f t="shared" si="75"/>
        <v>0</v>
      </c>
      <c r="G1605" s="492">
        <f t="shared" si="76"/>
        <v>0</v>
      </c>
      <c r="H1605" s="492">
        <f>IF($S$3="Y",F1605*0.05,0)</f>
        <v>0</v>
      </c>
    </row>
    <row r="1606" spans="1:8" s="494" customFormat="1" ht="15" customHeight="1">
      <c r="A1606" s="490" t="s">
        <v>697</v>
      </c>
      <c r="B1606" s="498" t="s">
        <v>1311</v>
      </c>
      <c r="C1606" s="505" t="str">
        <f t="shared" si="74"/>
        <v>15-12</v>
      </c>
      <c r="D1606" s="500">
        <v>0</v>
      </c>
      <c r="F1606" s="492">
        <f t="shared" si="75"/>
        <v>0</v>
      </c>
      <c r="G1606" s="492">
        <f t="shared" si="76"/>
        <v>0</v>
      </c>
      <c r="H1606" s="492">
        <f>IF($S$4="Y",F1606*0.05,0)</f>
        <v>0</v>
      </c>
    </row>
    <row r="1607" spans="1:8" s="494" customFormat="1" ht="15" customHeight="1">
      <c r="A1607" s="490" t="s">
        <v>697</v>
      </c>
      <c r="B1607" s="498" t="s">
        <v>1311</v>
      </c>
      <c r="C1607" s="506" t="str">
        <f t="shared" si="74"/>
        <v>16-16</v>
      </c>
      <c r="D1607" s="500">
        <v>0</v>
      </c>
      <c r="F1607" s="492">
        <f t="shared" si="75"/>
        <v>0</v>
      </c>
      <c r="G1607" s="492">
        <f t="shared" si="76"/>
        <v>0</v>
      </c>
      <c r="H1607" s="492">
        <f>IF($S$5="Y",F1607*0.05,0)</f>
        <v>0</v>
      </c>
    </row>
    <row r="1608" spans="1:8" s="494" customFormat="1" ht="15" customHeight="1">
      <c r="A1608" s="490" t="s">
        <v>697</v>
      </c>
      <c r="B1608" s="498" t="s">
        <v>1311</v>
      </c>
      <c r="C1608" s="507" t="str">
        <f t="shared" si="74"/>
        <v>13-01</v>
      </c>
      <c r="D1608" s="500">
        <v>0</v>
      </c>
      <c r="F1608" s="492">
        <f t="shared" si="75"/>
        <v>0</v>
      </c>
      <c r="G1608" s="492">
        <f t="shared" si="76"/>
        <v>0</v>
      </c>
      <c r="H1608" s="492">
        <f>IF($S$6="Y",F1608*0.05,0)</f>
        <v>0</v>
      </c>
    </row>
    <row r="1609" spans="1:8" s="494" customFormat="1" ht="15" customHeight="1">
      <c r="A1609" s="490" t="s">
        <v>697</v>
      </c>
      <c r="B1609" s="498" t="s">
        <v>1311</v>
      </c>
      <c r="C1609" s="508" t="str">
        <f t="shared" si="74"/>
        <v>07-13</v>
      </c>
      <c r="D1609" s="500">
        <v>0</v>
      </c>
      <c r="F1609" s="492">
        <f t="shared" si="75"/>
        <v>0</v>
      </c>
      <c r="G1609" s="492">
        <f t="shared" si="76"/>
        <v>0</v>
      </c>
      <c r="H1609" s="492">
        <f>IF($S$7="Y",F1609*0.05,0)</f>
        <v>0</v>
      </c>
    </row>
    <row r="1610" spans="1:8" s="494" customFormat="1" ht="15" customHeight="1">
      <c r="A1610" s="490" t="s">
        <v>697</v>
      </c>
      <c r="B1610" s="498" t="s">
        <v>1311</v>
      </c>
      <c r="C1610" s="509" t="str">
        <f t="shared" si="74"/>
        <v>11-26</v>
      </c>
      <c r="D1610" s="500">
        <v>0</v>
      </c>
      <c r="F1610" s="492">
        <f t="shared" si="75"/>
        <v>0</v>
      </c>
      <c r="G1610" s="492">
        <f t="shared" si="76"/>
        <v>0</v>
      </c>
      <c r="H1610" s="492">
        <f>IF($S$8="Y",F1610*0.05,0)</f>
        <v>0</v>
      </c>
    </row>
    <row r="1611" spans="1:8" s="494" customFormat="1" ht="15" customHeight="1">
      <c r="A1611" s="490" t="s">
        <v>697</v>
      </c>
      <c r="B1611" s="498" t="s">
        <v>1311</v>
      </c>
      <c r="C1611" s="512" t="str">
        <f t="shared" ref="C1611:C1674" si="77">C1602</f>
        <v>18-01</v>
      </c>
      <c r="D1611" s="500">
        <v>0</v>
      </c>
      <c r="F1611" s="492">
        <f t="shared" si="75"/>
        <v>0</v>
      </c>
      <c r="G1611" s="492">
        <f t="shared" si="76"/>
        <v>0</v>
      </c>
      <c r="H1611" s="492">
        <f>IF($S$9="Y",F1611*0.05,0)</f>
        <v>0</v>
      </c>
    </row>
    <row r="1612" spans="1:8" s="494" customFormat="1" ht="15" customHeight="1">
      <c r="A1612" s="490" t="s">
        <v>697</v>
      </c>
      <c r="B1612" s="498" t="s">
        <v>1311</v>
      </c>
      <c r="C1612" s="513" t="str">
        <f t="shared" si="77"/>
        <v>Color Code</v>
      </c>
      <c r="D1612" s="500">
        <v>0</v>
      </c>
      <c r="F1612" s="492">
        <f t="shared" si="75"/>
        <v>0</v>
      </c>
      <c r="G1612" s="492">
        <f t="shared" si="76"/>
        <v>0</v>
      </c>
      <c r="H1612" s="492">
        <f>IF($S$10="Y",F1612*0.05,0)</f>
        <v>0</v>
      </c>
    </row>
    <row r="1613" spans="1:8" s="494" customFormat="1" ht="15" customHeight="1">
      <c r="A1613" s="490" t="s">
        <v>555</v>
      </c>
      <c r="B1613" s="498" t="s">
        <v>1312</v>
      </c>
      <c r="C1613" s="499" t="str">
        <f t="shared" si="77"/>
        <v>11-12</v>
      </c>
      <c r="D1613" s="500">
        <v>0</v>
      </c>
      <c r="F1613" s="492">
        <f t="shared" si="75"/>
        <v>0</v>
      </c>
      <c r="G1613" s="492">
        <f t="shared" si="76"/>
        <v>0</v>
      </c>
      <c r="H1613" s="492">
        <f>IF($S$2="Y",F1613*0.05,0)</f>
        <v>0</v>
      </c>
    </row>
    <row r="1614" spans="1:8" s="494" customFormat="1" ht="15" customHeight="1">
      <c r="A1614" s="490" t="s">
        <v>555</v>
      </c>
      <c r="B1614" s="498" t="s">
        <v>1312</v>
      </c>
      <c r="C1614" s="504" t="str">
        <f t="shared" si="77"/>
        <v>14-01</v>
      </c>
      <c r="D1614" s="500">
        <v>0</v>
      </c>
      <c r="F1614" s="492">
        <f t="shared" si="75"/>
        <v>0</v>
      </c>
      <c r="G1614" s="492">
        <f t="shared" si="76"/>
        <v>0</v>
      </c>
      <c r="H1614" s="492">
        <f>IF($S$3="Y",F1614*0.05,0)</f>
        <v>0</v>
      </c>
    </row>
    <row r="1615" spans="1:8" s="494" customFormat="1" ht="15" customHeight="1">
      <c r="A1615" s="490" t="s">
        <v>555</v>
      </c>
      <c r="B1615" s="498" t="s">
        <v>1312</v>
      </c>
      <c r="C1615" s="505" t="str">
        <f t="shared" si="77"/>
        <v>15-12</v>
      </c>
      <c r="D1615" s="500">
        <v>0</v>
      </c>
      <c r="F1615" s="492">
        <f t="shared" si="75"/>
        <v>0</v>
      </c>
      <c r="G1615" s="492">
        <f t="shared" si="76"/>
        <v>0</v>
      </c>
      <c r="H1615" s="492">
        <f>IF($S$4="Y",F1615*0.05,0)</f>
        <v>0</v>
      </c>
    </row>
    <row r="1616" spans="1:8" s="494" customFormat="1" ht="15" customHeight="1">
      <c r="A1616" s="490" t="s">
        <v>555</v>
      </c>
      <c r="B1616" s="498" t="s">
        <v>1312</v>
      </c>
      <c r="C1616" s="506" t="str">
        <f t="shared" si="77"/>
        <v>16-16</v>
      </c>
      <c r="D1616" s="500">
        <v>0</v>
      </c>
      <c r="F1616" s="492">
        <f t="shared" si="75"/>
        <v>0</v>
      </c>
      <c r="G1616" s="492">
        <f t="shared" si="76"/>
        <v>0</v>
      </c>
      <c r="H1616" s="492">
        <f>IF($S$5="Y",F1616*0.05,0)</f>
        <v>0</v>
      </c>
    </row>
    <row r="1617" spans="1:8" s="494" customFormat="1" ht="15" customHeight="1">
      <c r="A1617" s="490" t="s">
        <v>555</v>
      </c>
      <c r="B1617" s="498" t="s">
        <v>1312</v>
      </c>
      <c r="C1617" s="507" t="str">
        <f t="shared" si="77"/>
        <v>13-01</v>
      </c>
      <c r="D1617" s="500">
        <v>0</v>
      </c>
      <c r="F1617" s="492">
        <f t="shared" si="75"/>
        <v>0</v>
      </c>
      <c r="G1617" s="492">
        <f t="shared" si="76"/>
        <v>0</v>
      </c>
      <c r="H1617" s="492">
        <f>IF($S$6="Y",F1617*0.05,0)</f>
        <v>0</v>
      </c>
    </row>
    <row r="1618" spans="1:8" s="494" customFormat="1" ht="15" customHeight="1">
      <c r="A1618" s="490" t="s">
        <v>555</v>
      </c>
      <c r="B1618" s="498" t="s">
        <v>1312</v>
      </c>
      <c r="C1618" s="508" t="str">
        <f t="shared" si="77"/>
        <v>07-13</v>
      </c>
      <c r="D1618" s="500">
        <v>0</v>
      </c>
      <c r="F1618" s="492">
        <f t="shared" si="75"/>
        <v>0</v>
      </c>
      <c r="G1618" s="492">
        <f t="shared" si="76"/>
        <v>0</v>
      </c>
      <c r="H1618" s="492">
        <f>IF($S$7="Y",F1618*0.05,0)</f>
        <v>0</v>
      </c>
    </row>
    <row r="1619" spans="1:8" s="494" customFormat="1" ht="15" customHeight="1">
      <c r="A1619" s="490" t="s">
        <v>555</v>
      </c>
      <c r="B1619" s="498" t="s">
        <v>1312</v>
      </c>
      <c r="C1619" s="509" t="str">
        <f t="shared" si="77"/>
        <v>11-26</v>
      </c>
      <c r="D1619" s="500">
        <v>0</v>
      </c>
      <c r="F1619" s="492">
        <f t="shared" si="75"/>
        <v>0</v>
      </c>
      <c r="G1619" s="492">
        <f t="shared" si="76"/>
        <v>0</v>
      </c>
      <c r="H1619" s="492">
        <f>IF($S$8="Y",F1619*0.05,0)</f>
        <v>0</v>
      </c>
    </row>
    <row r="1620" spans="1:8" s="494" customFormat="1" ht="15" customHeight="1">
      <c r="A1620" s="490" t="s">
        <v>555</v>
      </c>
      <c r="B1620" s="498" t="s">
        <v>1312</v>
      </c>
      <c r="C1620" s="512" t="str">
        <f t="shared" si="77"/>
        <v>18-01</v>
      </c>
      <c r="D1620" s="500">
        <v>0</v>
      </c>
      <c r="F1620" s="492">
        <f t="shared" si="75"/>
        <v>0</v>
      </c>
      <c r="G1620" s="492">
        <f t="shared" si="76"/>
        <v>0</v>
      </c>
      <c r="H1620" s="492">
        <f>IF($S$9="Y",F1620*0.05,0)</f>
        <v>0</v>
      </c>
    </row>
    <row r="1621" spans="1:8" s="494" customFormat="1" ht="15" customHeight="1">
      <c r="A1621" s="490" t="s">
        <v>555</v>
      </c>
      <c r="B1621" s="498" t="s">
        <v>1312</v>
      </c>
      <c r="C1621" s="513" t="str">
        <f t="shared" si="77"/>
        <v>Color Code</v>
      </c>
      <c r="D1621" s="500">
        <v>0</v>
      </c>
      <c r="F1621" s="492">
        <f t="shared" si="75"/>
        <v>0</v>
      </c>
      <c r="G1621" s="492">
        <f t="shared" si="76"/>
        <v>0</v>
      </c>
      <c r="H1621" s="492">
        <f>IF($S$10="Y",F1621*0.05,0)</f>
        <v>0</v>
      </c>
    </row>
    <row r="1622" spans="1:8" s="494" customFormat="1" ht="15" customHeight="1">
      <c r="A1622" s="490" t="s">
        <v>557</v>
      </c>
      <c r="B1622" s="498" t="s">
        <v>1313</v>
      </c>
      <c r="C1622" s="499" t="str">
        <f t="shared" si="77"/>
        <v>11-12</v>
      </c>
      <c r="D1622" s="500">
        <v>0</v>
      </c>
      <c r="F1622" s="492">
        <f t="shared" si="75"/>
        <v>0</v>
      </c>
      <c r="G1622" s="492">
        <f t="shared" si="76"/>
        <v>0</v>
      </c>
      <c r="H1622" s="492">
        <f>IF($S$2="Y",F1622*0.05,0)</f>
        <v>0</v>
      </c>
    </row>
    <row r="1623" spans="1:8" s="494" customFormat="1" ht="15" customHeight="1">
      <c r="A1623" s="490" t="s">
        <v>557</v>
      </c>
      <c r="B1623" s="498" t="s">
        <v>1313</v>
      </c>
      <c r="C1623" s="504" t="str">
        <f t="shared" si="77"/>
        <v>14-01</v>
      </c>
      <c r="D1623" s="500">
        <v>0</v>
      </c>
      <c r="F1623" s="492">
        <f t="shared" si="75"/>
        <v>0</v>
      </c>
      <c r="G1623" s="492">
        <f t="shared" si="76"/>
        <v>0</v>
      </c>
      <c r="H1623" s="492">
        <f>IF($S$3="Y",F1623*0.05,0)</f>
        <v>0</v>
      </c>
    </row>
    <row r="1624" spans="1:8" s="494" customFormat="1" ht="15" customHeight="1">
      <c r="A1624" s="490" t="s">
        <v>557</v>
      </c>
      <c r="B1624" s="498" t="s">
        <v>1313</v>
      </c>
      <c r="C1624" s="505" t="str">
        <f t="shared" si="77"/>
        <v>15-12</v>
      </c>
      <c r="D1624" s="500">
        <v>0</v>
      </c>
      <c r="F1624" s="492">
        <f t="shared" si="75"/>
        <v>0</v>
      </c>
      <c r="G1624" s="492">
        <f t="shared" si="76"/>
        <v>0</v>
      </c>
      <c r="H1624" s="492">
        <f>IF($S$4="Y",F1624*0.05,0)</f>
        <v>0</v>
      </c>
    </row>
    <row r="1625" spans="1:8" s="494" customFormat="1" ht="15" customHeight="1">
      <c r="A1625" s="490" t="s">
        <v>557</v>
      </c>
      <c r="B1625" s="498" t="s">
        <v>1313</v>
      </c>
      <c r="C1625" s="506" t="str">
        <f t="shared" si="77"/>
        <v>16-16</v>
      </c>
      <c r="D1625" s="500">
        <v>0</v>
      </c>
      <c r="F1625" s="492">
        <f t="shared" si="75"/>
        <v>0</v>
      </c>
      <c r="G1625" s="492">
        <f t="shared" si="76"/>
        <v>0</v>
      </c>
      <c r="H1625" s="492">
        <f>IF($S$5="Y",F1625*0.05,0)</f>
        <v>0</v>
      </c>
    </row>
    <row r="1626" spans="1:8" s="494" customFormat="1" ht="15" customHeight="1">
      <c r="A1626" s="490" t="s">
        <v>557</v>
      </c>
      <c r="B1626" s="498" t="s">
        <v>1313</v>
      </c>
      <c r="C1626" s="507" t="str">
        <f t="shared" si="77"/>
        <v>13-01</v>
      </c>
      <c r="D1626" s="500">
        <v>0</v>
      </c>
      <c r="F1626" s="492">
        <f t="shared" si="75"/>
        <v>0</v>
      </c>
      <c r="G1626" s="492">
        <f t="shared" si="76"/>
        <v>0</v>
      </c>
      <c r="H1626" s="492">
        <f>IF($S$6="Y",F1626*0.05,0)</f>
        <v>0</v>
      </c>
    </row>
    <row r="1627" spans="1:8" s="494" customFormat="1" ht="15" customHeight="1">
      <c r="A1627" s="490" t="s">
        <v>557</v>
      </c>
      <c r="B1627" s="498" t="s">
        <v>1313</v>
      </c>
      <c r="C1627" s="508" t="str">
        <f t="shared" si="77"/>
        <v>07-13</v>
      </c>
      <c r="D1627" s="500">
        <v>0</v>
      </c>
      <c r="F1627" s="492">
        <f t="shared" si="75"/>
        <v>0</v>
      </c>
      <c r="G1627" s="492">
        <f t="shared" si="76"/>
        <v>0</v>
      </c>
      <c r="H1627" s="492">
        <f>IF($S$7="Y",F1627*0.05,0)</f>
        <v>0</v>
      </c>
    </row>
    <row r="1628" spans="1:8" s="494" customFormat="1" ht="15" customHeight="1">
      <c r="A1628" s="490" t="s">
        <v>557</v>
      </c>
      <c r="B1628" s="498" t="s">
        <v>1313</v>
      </c>
      <c r="C1628" s="509" t="str">
        <f t="shared" si="77"/>
        <v>11-26</v>
      </c>
      <c r="D1628" s="500">
        <v>0</v>
      </c>
      <c r="F1628" s="492">
        <f t="shared" si="75"/>
        <v>0</v>
      </c>
      <c r="G1628" s="492">
        <f t="shared" si="76"/>
        <v>0</v>
      </c>
      <c r="H1628" s="492">
        <f>IF($S$8="Y",F1628*0.05,0)</f>
        <v>0</v>
      </c>
    </row>
    <row r="1629" spans="1:8" s="494" customFormat="1" ht="15" customHeight="1">
      <c r="A1629" s="490" t="s">
        <v>557</v>
      </c>
      <c r="B1629" s="498" t="s">
        <v>1313</v>
      </c>
      <c r="C1629" s="512" t="str">
        <f t="shared" si="77"/>
        <v>18-01</v>
      </c>
      <c r="D1629" s="500">
        <v>0</v>
      </c>
      <c r="F1629" s="492">
        <f t="shared" si="75"/>
        <v>0</v>
      </c>
      <c r="G1629" s="492">
        <f t="shared" si="76"/>
        <v>0</v>
      </c>
      <c r="H1629" s="492">
        <f>IF($S$9="Y",F1629*0.05,0)</f>
        <v>0</v>
      </c>
    </row>
    <row r="1630" spans="1:8" s="494" customFormat="1" ht="15" customHeight="1">
      <c r="A1630" s="490" t="s">
        <v>557</v>
      </c>
      <c r="B1630" s="498" t="s">
        <v>1313</v>
      </c>
      <c r="C1630" s="513" t="str">
        <f t="shared" si="77"/>
        <v>Color Code</v>
      </c>
      <c r="D1630" s="500">
        <v>0</v>
      </c>
      <c r="F1630" s="492">
        <f t="shared" si="75"/>
        <v>0</v>
      </c>
      <c r="G1630" s="492">
        <f t="shared" si="76"/>
        <v>0</v>
      </c>
      <c r="H1630" s="492">
        <f>IF($S$10="Y",F1630*0.05,0)</f>
        <v>0</v>
      </c>
    </row>
    <row r="1631" spans="1:8" s="494" customFormat="1" ht="15" customHeight="1">
      <c r="A1631" s="490" t="s">
        <v>559</v>
      </c>
      <c r="B1631" s="498" t="s">
        <v>1314</v>
      </c>
      <c r="C1631" s="499" t="str">
        <f t="shared" si="77"/>
        <v>11-12</v>
      </c>
      <c r="D1631" s="500">
        <v>0</v>
      </c>
      <c r="F1631" s="492">
        <f t="shared" si="75"/>
        <v>0</v>
      </c>
      <c r="G1631" s="492">
        <f t="shared" si="76"/>
        <v>0</v>
      </c>
      <c r="H1631" s="492">
        <f>IF($S$2="Y",F1631*0.05,0)</f>
        <v>0</v>
      </c>
    </row>
    <row r="1632" spans="1:8" s="494" customFormat="1" ht="15" customHeight="1">
      <c r="A1632" s="490" t="s">
        <v>559</v>
      </c>
      <c r="B1632" s="498" t="s">
        <v>1314</v>
      </c>
      <c r="C1632" s="504" t="str">
        <f t="shared" si="77"/>
        <v>14-01</v>
      </c>
      <c r="D1632" s="500">
        <v>0</v>
      </c>
      <c r="F1632" s="492">
        <f t="shared" si="75"/>
        <v>0</v>
      </c>
      <c r="G1632" s="492">
        <f t="shared" si="76"/>
        <v>0</v>
      </c>
      <c r="H1632" s="492">
        <f>IF($S$3="Y",F1632*0.05,0)</f>
        <v>0</v>
      </c>
    </row>
    <row r="1633" spans="1:8" s="494" customFormat="1" ht="15" customHeight="1">
      <c r="A1633" s="490" t="s">
        <v>559</v>
      </c>
      <c r="B1633" s="498" t="s">
        <v>1314</v>
      </c>
      <c r="C1633" s="505" t="str">
        <f t="shared" si="77"/>
        <v>15-12</v>
      </c>
      <c r="D1633" s="500">
        <v>0</v>
      </c>
      <c r="F1633" s="492">
        <f t="shared" si="75"/>
        <v>0</v>
      </c>
      <c r="G1633" s="492">
        <f t="shared" si="76"/>
        <v>0</v>
      </c>
      <c r="H1633" s="492">
        <f>IF($S$4="Y",F1633*0.05,0)</f>
        <v>0</v>
      </c>
    </row>
    <row r="1634" spans="1:8" s="494" customFormat="1" ht="15" customHeight="1">
      <c r="A1634" s="490" t="s">
        <v>559</v>
      </c>
      <c r="B1634" s="498" t="s">
        <v>1314</v>
      </c>
      <c r="C1634" s="506" t="str">
        <f t="shared" si="77"/>
        <v>16-16</v>
      </c>
      <c r="D1634" s="500">
        <v>0</v>
      </c>
      <c r="F1634" s="492">
        <f t="shared" si="75"/>
        <v>0</v>
      </c>
      <c r="G1634" s="492">
        <f t="shared" si="76"/>
        <v>0</v>
      </c>
      <c r="H1634" s="492">
        <f>IF($S$5="Y",F1634*0.05,0)</f>
        <v>0</v>
      </c>
    </row>
    <row r="1635" spans="1:8" s="494" customFormat="1" ht="15" customHeight="1">
      <c r="A1635" s="490" t="s">
        <v>559</v>
      </c>
      <c r="B1635" s="498" t="s">
        <v>1314</v>
      </c>
      <c r="C1635" s="507" t="str">
        <f t="shared" si="77"/>
        <v>13-01</v>
      </c>
      <c r="D1635" s="500">
        <v>0</v>
      </c>
      <c r="F1635" s="492">
        <f t="shared" si="75"/>
        <v>0</v>
      </c>
      <c r="G1635" s="492">
        <f t="shared" si="76"/>
        <v>0</v>
      </c>
      <c r="H1635" s="492">
        <f>IF($S$6="Y",F1635*0.05,0)</f>
        <v>0</v>
      </c>
    </row>
    <row r="1636" spans="1:8" s="494" customFormat="1" ht="15" customHeight="1">
      <c r="A1636" s="490" t="s">
        <v>559</v>
      </c>
      <c r="B1636" s="498" t="s">
        <v>1314</v>
      </c>
      <c r="C1636" s="508" t="str">
        <f t="shared" si="77"/>
        <v>07-13</v>
      </c>
      <c r="D1636" s="500">
        <v>0</v>
      </c>
      <c r="F1636" s="492">
        <f t="shared" si="75"/>
        <v>0</v>
      </c>
      <c r="G1636" s="492">
        <f t="shared" si="76"/>
        <v>0</v>
      </c>
      <c r="H1636" s="492">
        <f>IF($S$7="Y",F1636*0.05,0)</f>
        <v>0</v>
      </c>
    </row>
    <row r="1637" spans="1:8" s="494" customFormat="1" ht="15" customHeight="1">
      <c r="A1637" s="490" t="s">
        <v>559</v>
      </c>
      <c r="B1637" s="498" t="s">
        <v>1314</v>
      </c>
      <c r="C1637" s="509" t="str">
        <f t="shared" si="77"/>
        <v>11-26</v>
      </c>
      <c r="D1637" s="500">
        <v>0</v>
      </c>
      <c r="F1637" s="492">
        <f t="shared" si="75"/>
        <v>0</v>
      </c>
      <c r="G1637" s="492">
        <f t="shared" si="76"/>
        <v>0</v>
      </c>
      <c r="H1637" s="492">
        <f>IF($S$8="Y",F1637*0.05,0)</f>
        <v>0</v>
      </c>
    </row>
    <row r="1638" spans="1:8" s="494" customFormat="1" ht="15" customHeight="1">
      <c r="A1638" s="490" t="s">
        <v>559</v>
      </c>
      <c r="B1638" s="498" t="s">
        <v>1314</v>
      </c>
      <c r="C1638" s="512" t="str">
        <f t="shared" si="77"/>
        <v>18-01</v>
      </c>
      <c r="D1638" s="500">
        <v>0</v>
      </c>
      <c r="F1638" s="492">
        <f t="shared" si="75"/>
        <v>0</v>
      </c>
      <c r="G1638" s="492">
        <f t="shared" si="76"/>
        <v>0</v>
      </c>
      <c r="H1638" s="492">
        <f>IF($S$9="Y",F1638*0.05,0)</f>
        <v>0</v>
      </c>
    </row>
    <row r="1639" spans="1:8" s="494" customFormat="1" ht="15" customHeight="1">
      <c r="A1639" s="490" t="s">
        <v>559</v>
      </c>
      <c r="B1639" s="498" t="s">
        <v>1314</v>
      </c>
      <c r="C1639" s="513" t="str">
        <f t="shared" si="77"/>
        <v>Color Code</v>
      </c>
      <c r="D1639" s="500">
        <v>0</v>
      </c>
      <c r="F1639" s="492">
        <f t="shared" si="75"/>
        <v>0</v>
      </c>
      <c r="G1639" s="492">
        <f t="shared" si="76"/>
        <v>0</v>
      </c>
      <c r="H1639" s="492">
        <f>IF($S$10="Y",F1639*0.05,0)</f>
        <v>0</v>
      </c>
    </row>
    <row r="1640" spans="1:8" s="494" customFormat="1" ht="15" customHeight="1">
      <c r="A1640" s="490" t="s">
        <v>703</v>
      </c>
      <c r="B1640" s="498" t="s">
        <v>1315</v>
      </c>
      <c r="C1640" s="499" t="str">
        <f t="shared" si="77"/>
        <v>11-12</v>
      </c>
      <c r="D1640" s="500">
        <v>0</v>
      </c>
      <c r="F1640" s="492">
        <f t="shared" si="75"/>
        <v>0</v>
      </c>
      <c r="G1640" s="492">
        <f t="shared" si="76"/>
        <v>0</v>
      </c>
      <c r="H1640" s="492">
        <f>IF($S$2="Y",F1640*0.05,0)</f>
        <v>0</v>
      </c>
    </row>
    <row r="1641" spans="1:8" s="494" customFormat="1" ht="15" customHeight="1">
      <c r="A1641" s="490" t="s">
        <v>703</v>
      </c>
      <c r="B1641" s="498" t="s">
        <v>1315</v>
      </c>
      <c r="C1641" s="504" t="str">
        <f t="shared" si="77"/>
        <v>14-01</v>
      </c>
      <c r="D1641" s="500">
        <v>0</v>
      </c>
      <c r="F1641" s="492">
        <f t="shared" si="75"/>
        <v>0</v>
      </c>
      <c r="G1641" s="492">
        <f t="shared" si="76"/>
        <v>0</v>
      </c>
      <c r="H1641" s="492">
        <f>IF($S$3="Y",F1641*0.05,0)</f>
        <v>0</v>
      </c>
    </row>
    <row r="1642" spans="1:8" s="494" customFormat="1" ht="15" customHeight="1">
      <c r="A1642" s="490" t="s">
        <v>703</v>
      </c>
      <c r="B1642" s="498" t="s">
        <v>1315</v>
      </c>
      <c r="C1642" s="505" t="str">
        <f t="shared" si="77"/>
        <v>15-12</v>
      </c>
      <c r="D1642" s="500">
        <v>0</v>
      </c>
      <c r="F1642" s="492">
        <f t="shared" si="75"/>
        <v>0</v>
      </c>
      <c r="G1642" s="492">
        <f t="shared" si="76"/>
        <v>0</v>
      </c>
      <c r="H1642" s="492">
        <f>IF($S$4="Y",F1642*0.05,0)</f>
        <v>0</v>
      </c>
    </row>
    <row r="1643" spans="1:8" s="494" customFormat="1" ht="15" customHeight="1">
      <c r="A1643" s="490" t="s">
        <v>703</v>
      </c>
      <c r="B1643" s="498" t="s">
        <v>1315</v>
      </c>
      <c r="C1643" s="506" t="str">
        <f t="shared" si="77"/>
        <v>16-16</v>
      </c>
      <c r="D1643" s="500">
        <v>0</v>
      </c>
      <c r="F1643" s="492">
        <f t="shared" si="75"/>
        <v>0</v>
      </c>
      <c r="G1643" s="492">
        <f t="shared" si="76"/>
        <v>0</v>
      </c>
      <c r="H1643" s="492">
        <f>IF($S$5="Y",F1643*0.05,0)</f>
        <v>0</v>
      </c>
    </row>
    <row r="1644" spans="1:8" s="494" customFormat="1" ht="15" customHeight="1">
      <c r="A1644" s="490" t="s">
        <v>703</v>
      </c>
      <c r="B1644" s="498" t="s">
        <v>1315</v>
      </c>
      <c r="C1644" s="507" t="str">
        <f t="shared" si="77"/>
        <v>13-01</v>
      </c>
      <c r="D1644" s="500">
        <v>0</v>
      </c>
      <c r="F1644" s="492">
        <f t="shared" si="75"/>
        <v>0</v>
      </c>
      <c r="G1644" s="492">
        <f t="shared" si="76"/>
        <v>0</v>
      </c>
      <c r="H1644" s="492">
        <f>IF($S$6="Y",F1644*0.05,0)</f>
        <v>0</v>
      </c>
    </row>
    <row r="1645" spans="1:8" s="494" customFormat="1" ht="15" customHeight="1">
      <c r="A1645" s="490" t="s">
        <v>703</v>
      </c>
      <c r="B1645" s="498" t="s">
        <v>1315</v>
      </c>
      <c r="C1645" s="508" t="str">
        <f t="shared" si="77"/>
        <v>07-13</v>
      </c>
      <c r="D1645" s="500">
        <v>0</v>
      </c>
      <c r="F1645" s="492">
        <f t="shared" si="75"/>
        <v>0</v>
      </c>
      <c r="G1645" s="492">
        <f t="shared" si="76"/>
        <v>0</v>
      </c>
      <c r="H1645" s="492">
        <f>IF($S$7="Y",F1645*0.05,0)</f>
        <v>0</v>
      </c>
    </row>
    <row r="1646" spans="1:8" s="494" customFormat="1" ht="15" customHeight="1">
      <c r="A1646" s="490" t="s">
        <v>703</v>
      </c>
      <c r="B1646" s="498" t="s">
        <v>1315</v>
      </c>
      <c r="C1646" s="509" t="str">
        <f t="shared" si="77"/>
        <v>11-26</v>
      </c>
      <c r="D1646" s="500">
        <v>0</v>
      </c>
      <c r="F1646" s="492">
        <f t="shared" si="75"/>
        <v>0</v>
      </c>
      <c r="G1646" s="492">
        <f t="shared" si="76"/>
        <v>0</v>
      </c>
      <c r="H1646" s="492">
        <f>IF($S$8="Y",F1646*0.05,0)</f>
        <v>0</v>
      </c>
    </row>
    <row r="1647" spans="1:8" s="494" customFormat="1" ht="15" customHeight="1">
      <c r="A1647" s="490" t="s">
        <v>703</v>
      </c>
      <c r="B1647" s="498" t="s">
        <v>1315</v>
      </c>
      <c r="C1647" s="512" t="str">
        <f t="shared" si="77"/>
        <v>18-01</v>
      </c>
      <c r="D1647" s="500">
        <v>0</v>
      </c>
      <c r="F1647" s="492">
        <f t="shared" si="75"/>
        <v>0</v>
      </c>
      <c r="G1647" s="492">
        <f t="shared" si="76"/>
        <v>0</v>
      </c>
      <c r="H1647" s="492">
        <f>IF($S$9="Y",F1647*0.05,0)</f>
        <v>0</v>
      </c>
    </row>
    <row r="1648" spans="1:8" s="494" customFormat="1" ht="15" customHeight="1">
      <c r="A1648" s="490" t="s">
        <v>703</v>
      </c>
      <c r="B1648" s="498" t="s">
        <v>1315</v>
      </c>
      <c r="C1648" s="513" t="str">
        <f t="shared" si="77"/>
        <v>Color Code</v>
      </c>
      <c r="D1648" s="500">
        <v>0</v>
      </c>
      <c r="F1648" s="492">
        <f t="shared" si="75"/>
        <v>0</v>
      </c>
      <c r="G1648" s="492">
        <f t="shared" si="76"/>
        <v>0</v>
      </c>
      <c r="H1648" s="492">
        <f>IF($S$10="Y",F1648*0.05,0)</f>
        <v>0</v>
      </c>
    </row>
    <row r="1649" spans="1:8" s="494" customFormat="1" ht="15" customHeight="1">
      <c r="A1649" s="490" t="s">
        <v>705</v>
      </c>
      <c r="B1649" s="498" t="s">
        <v>1316</v>
      </c>
      <c r="C1649" s="499" t="str">
        <f t="shared" si="77"/>
        <v>11-12</v>
      </c>
      <c r="D1649" s="500">
        <v>0</v>
      </c>
      <c r="F1649" s="492">
        <f t="shared" si="75"/>
        <v>0</v>
      </c>
      <c r="G1649" s="492">
        <f t="shared" si="76"/>
        <v>0</v>
      </c>
      <c r="H1649" s="492">
        <f>IF($S$2="Y",F1649*0.05,0)</f>
        <v>0</v>
      </c>
    </row>
    <row r="1650" spans="1:8" s="494" customFormat="1" ht="15" customHeight="1">
      <c r="A1650" s="490" t="s">
        <v>705</v>
      </c>
      <c r="B1650" s="498" t="s">
        <v>1316</v>
      </c>
      <c r="C1650" s="504" t="str">
        <f t="shared" si="77"/>
        <v>14-01</v>
      </c>
      <c r="D1650" s="500">
        <v>0</v>
      </c>
      <c r="F1650" s="492">
        <f t="shared" si="75"/>
        <v>0</v>
      </c>
      <c r="G1650" s="492">
        <f t="shared" si="76"/>
        <v>0</v>
      </c>
      <c r="H1650" s="492">
        <f>IF($S$3="Y",F1650*0.05,0)</f>
        <v>0</v>
      </c>
    </row>
    <row r="1651" spans="1:8" s="494" customFormat="1" ht="15" customHeight="1">
      <c r="A1651" s="490" t="s">
        <v>705</v>
      </c>
      <c r="B1651" s="498" t="s">
        <v>1316</v>
      </c>
      <c r="C1651" s="505" t="str">
        <f t="shared" si="77"/>
        <v>15-12</v>
      </c>
      <c r="D1651" s="500">
        <v>0</v>
      </c>
      <c r="F1651" s="492">
        <f t="shared" si="75"/>
        <v>0</v>
      </c>
      <c r="G1651" s="492">
        <f t="shared" si="76"/>
        <v>0</v>
      </c>
      <c r="H1651" s="492">
        <f>IF($S$4="Y",F1651*0.05,0)</f>
        <v>0</v>
      </c>
    </row>
    <row r="1652" spans="1:8" s="494" customFormat="1" ht="15" customHeight="1">
      <c r="A1652" s="490" t="s">
        <v>705</v>
      </c>
      <c r="B1652" s="498" t="s">
        <v>1316</v>
      </c>
      <c r="C1652" s="506" t="str">
        <f t="shared" si="77"/>
        <v>16-16</v>
      </c>
      <c r="D1652" s="500">
        <v>0</v>
      </c>
      <c r="F1652" s="492">
        <f t="shared" si="75"/>
        <v>0</v>
      </c>
      <c r="G1652" s="492">
        <f t="shared" si="76"/>
        <v>0</v>
      </c>
      <c r="H1652" s="492">
        <f>IF($S$5="Y",F1652*0.05,0)</f>
        <v>0</v>
      </c>
    </row>
    <row r="1653" spans="1:8" s="494" customFormat="1" ht="15" customHeight="1">
      <c r="A1653" s="490" t="s">
        <v>705</v>
      </c>
      <c r="B1653" s="498" t="s">
        <v>1316</v>
      </c>
      <c r="C1653" s="507" t="str">
        <f t="shared" si="77"/>
        <v>13-01</v>
      </c>
      <c r="D1653" s="500">
        <v>0</v>
      </c>
      <c r="F1653" s="492">
        <f t="shared" si="75"/>
        <v>0</v>
      </c>
      <c r="G1653" s="492">
        <f t="shared" si="76"/>
        <v>0</v>
      </c>
      <c r="H1653" s="492">
        <f>IF($S$6="Y",F1653*0.05,0)</f>
        <v>0</v>
      </c>
    </row>
    <row r="1654" spans="1:8" s="494" customFormat="1" ht="15" customHeight="1">
      <c r="A1654" s="490" t="s">
        <v>705</v>
      </c>
      <c r="B1654" s="498" t="s">
        <v>1316</v>
      </c>
      <c r="C1654" s="508" t="str">
        <f t="shared" si="77"/>
        <v>07-13</v>
      </c>
      <c r="D1654" s="500">
        <v>0</v>
      </c>
      <c r="F1654" s="492">
        <f t="shared" si="75"/>
        <v>0</v>
      </c>
      <c r="G1654" s="492">
        <f t="shared" si="76"/>
        <v>0</v>
      </c>
      <c r="H1654" s="492">
        <f>IF($S$7="Y",F1654*0.05,0)</f>
        <v>0</v>
      </c>
    </row>
    <row r="1655" spans="1:8" s="494" customFormat="1" ht="15" customHeight="1">
      <c r="A1655" s="490" t="s">
        <v>705</v>
      </c>
      <c r="B1655" s="498" t="s">
        <v>1316</v>
      </c>
      <c r="C1655" s="509" t="str">
        <f t="shared" si="77"/>
        <v>11-26</v>
      </c>
      <c r="D1655" s="500">
        <v>0</v>
      </c>
      <c r="F1655" s="492">
        <f t="shared" si="75"/>
        <v>0</v>
      </c>
      <c r="G1655" s="492">
        <f t="shared" si="76"/>
        <v>0</v>
      </c>
      <c r="H1655" s="492">
        <f>IF($S$8="Y",F1655*0.05,0)</f>
        <v>0</v>
      </c>
    </row>
    <row r="1656" spans="1:8" s="494" customFormat="1" ht="15" customHeight="1">
      <c r="A1656" s="490" t="s">
        <v>705</v>
      </c>
      <c r="B1656" s="498" t="s">
        <v>1316</v>
      </c>
      <c r="C1656" s="512" t="str">
        <f t="shared" si="77"/>
        <v>18-01</v>
      </c>
      <c r="D1656" s="500">
        <v>0</v>
      </c>
      <c r="F1656" s="492">
        <f t="shared" si="75"/>
        <v>0</v>
      </c>
      <c r="G1656" s="492">
        <f t="shared" si="76"/>
        <v>0</v>
      </c>
      <c r="H1656" s="492">
        <f>IF($S$9="Y",F1656*0.05,0)</f>
        <v>0</v>
      </c>
    </row>
    <row r="1657" spans="1:8" s="494" customFormat="1" ht="15" customHeight="1">
      <c r="A1657" s="490" t="s">
        <v>705</v>
      </c>
      <c r="B1657" s="498" t="s">
        <v>1316</v>
      </c>
      <c r="C1657" s="513" t="str">
        <f t="shared" si="77"/>
        <v>Color Code</v>
      </c>
      <c r="D1657" s="500">
        <v>0</v>
      </c>
      <c r="F1657" s="492">
        <f t="shared" si="75"/>
        <v>0</v>
      </c>
      <c r="G1657" s="492">
        <f t="shared" si="76"/>
        <v>0</v>
      </c>
      <c r="H1657" s="492">
        <f>IF($S$10="Y",F1657*0.05,0)</f>
        <v>0</v>
      </c>
    </row>
    <row r="1658" spans="1:8" s="494" customFormat="1" ht="15" customHeight="1">
      <c r="A1658" s="490" t="s">
        <v>561</v>
      </c>
      <c r="B1658" s="498" t="s">
        <v>1317</v>
      </c>
      <c r="C1658" s="499" t="str">
        <f t="shared" si="77"/>
        <v>11-12</v>
      </c>
      <c r="D1658" s="500">
        <v>0</v>
      </c>
      <c r="F1658" s="492">
        <f t="shared" si="75"/>
        <v>0</v>
      </c>
      <c r="G1658" s="492">
        <f t="shared" si="76"/>
        <v>0</v>
      </c>
      <c r="H1658" s="492">
        <f>IF($S$2="Y",F1658*0.05,0)</f>
        <v>0</v>
      </c>
    </row>
    <row r="1659" spans="1:8" s="494" customFormat="1" ht="15" customHeight="1">
      <c r="A1659" s="490" t="s">
        <v>561</v>
      </c>
      <c r="B1659" s="498" t="s">
        <v>1317</v>
      </c>
      <c r="C1659" s="504" t="str">
        <f t="shared" si="77"/>
        <v>14-01</v>
      </c>
      <c r="D1659" s="500">
        <v>0</v>
      </c>
      <c r="F1659" s="492">
        <f t="shared" si="75"/>
        <v>0</v>
      </c>
      <c r="G1659" s="492">
        <f t="shared" si="76"/>
        <v>0</v>
      </c>
      <c r="H1659" s="492">
        <f>IF($S$3="Y",F1659*0.05,0)</f>
        <v>0</v>
      </c>
    </row>
    <row r="1660" spans="1:8" s="494" customFormat="1" ht="15" customHeight="1">
      <c r="A1660" s="490" t="s">
        <v>561</v>
      </c>
      <c r="B1660" s="498" t="s">
        <v>1317</v>
      </c>
      <c r="C1660" s="505" t="str">
        <f t="shared" si="77"/>
        <v>15-12</v>
      </c>
      <c r="D1660" s="500">
        <v>0</v>
      </c>
      <c r="F1660" s="492">
        <f t="shared" si="75"/>
        <v>0</v>
      </c>
      <c r="G1660" s="492">
        <f t="shared" si="76"/>
        <v>0</v>
      </c>
      <c r="H1660" s="492">
        <f>IF($S$4="Y",F1660*0.05,0)</f>
        <v>0</v>
      </c>
    </row>
    <row r="1661" spans="1:8" s="494" customFormat="1" ht="15" customHeight="1">
      <c r="A1661" s="490" t="s">
        <v>561</v>
      </c>
      <c r="B1661" s="498" t="s">
        <v>1317</v>
      </c>
      <c r="C1661" s="506" t="str">
        <f t="shared" si="77"/>
        <v>16-16</v>
      </c>
      <c r="D1661" s="500">
        <v>0</v>
      </c>
      <c r="F1661" s="492">
        <f t="shared" si="75"/>
        <v>0</v>
      </c>
      <c r="G1661" s="492">
        <f t="shared" si="76"/>
        <v>0</v>
      </c>
      <c r="H1661" s="492">
        <f>IF($S$5="Y",F1661*0.05,0)</f>
        <v>0</v>
      </c>
    </row>
    <row r="1662" spans="1:8" s="494" customFormat="1" ht="15" customHeight="1">
      <c r="A1662" s="490" t="s">
        <v>561</v>
      </c>
      <c r="B1662" s="498" t="s">
        <v>1317</v>
      </c>
      <c r="C1662" s="507" t="str">
        <f t="shared" si="77"/>
        <v>13-01</v>
      </c>
      <c r="D1662" s="500">
        <v>0</v>
      </c>
      <c r="F1662" s="492">
        <f t="shared" si="75"/>
        <v>0</v>
      </c>
      <c r="G1662" s="492">
        <f t="shared" si="76"/>
        <v>0</v>
      </c>
      <c r="H1662" s="492">
        <f>IF($S$6="Y",F1662*0.05,0)</f>
        <v>0</v>
      </c>
    </row>
    <row r="1663" spans="1:8" s="494" customFormat="1" ht="15" customHeight="1">
      <c r="A1663" s="490" t="s">
        <v>561</v>
      </c>
      <c r="B1663" s="498" t="s">
        <v>1317</v>
      </c>
      <c r="C1663" s="508" t="str">
        <f t="shared" si="77"/>
        <v>07-13</v>
      </c>
      <c r="D1663" s="500">
        <v>0</v>
      </c>
      <c r="F1663" s="492">
        <f t="shared" si="75"/>
        <v>0</v>
      </c>
      <c r="G1663" s="492">
        <f t="shared" si="76"/>
        <v>0</v>
      </c>
      <c r="H1663" s="492">
        <f>IF($S$7="Y",F1663*0.05,0)</f>
        <v>0</v>
      </c>
    </row>
    <row r="1664" spans="1:8" s="494" customFormat="1" ht="15" customHeight="1">
      <c r="A1664" s="490" t="s">
        <v>561</v>
      </c>
      <c r="B1664" s="498" t="s">
        <v>1317</v>
      </c>
      <c r="C1664" s="509" t="str">
        <f t="shared" si="77"/>
        <v>11-26</v>
      </c>
      <c r="D1664" s="500">
        <v>0</v>
      </c>
      <c r="F1664" s="492">
        <f t="shared" si="75"/>
        <v>0</v>
      </c>
      <c r="G1664" s="492">
        <f t="shared" si="76"/>
        <v>0</v>
      </c>
      <c r="H1664" s="492">
        <f>IF($S$8="Y",F1664*0.05,0)</f>
        <v>0</v>
      </c>
    </row>
    <row r="1665" spans="1:8" s="494" customFormat="1" ht="15" customHeight="1">
      <c r="A1665" s="490" t="s">
        <v>561</v>
      </c>
      <c r="B1665" s="498" t="s">
        <v>1317</v>
      </c>
      <c r="C1665" s="512" t="str">
        <f t="shared" si="77"/>
        <v>18-01</v>
      </c>
      <c r="D1665" s="500">
        <v>0</v>
      </c>
      <c r="F1665" s="492">
        <f t="shared" si="75"/>
        <v>0</v>
      </c>
      <c r="G1665" s="492">
        <f t="shared" si="76"/>
        <v>0</v>
      </c>
      <c r="H1665" s="492">
        <f>IF($S$9="Y",F1665*0.05,0)</f>
        <v>0</v>
      </c>
    </row>
    <row r="1666" spans="1:8" s="494" customFormat="1" ht="15" customHeight="1">
      <c r="A1666" s="490" t="s">
        <v>561</v>
      </c>
      <c r="B1666" s="498" t="s">
        <v>1317</v>
      </c>
      <c r="C1666" s="513" t="str">
        <f t="shared" si="77"/>
        <v>Color Code</v>
      </c>
      <c r="D1666" s="500">
        <v>0</v>
      </c>
      <c r="F1666" s="492">
        <f t="shared" ref="F1666:F1729" si="78">D1666*E1666</f>
        <v>0</v>
      </c>
      <c r="G1666" s="492">
        <f t="shared" ref="G1666:G1729" si="79">IF($S$11="Y",F1666*0.05,0)</f>
        <v>0</v>
      </c>
      <c r="H1666" s="492">
        <f>IF($S$10="Y",F1666*0.05,0)</f>
        <v>0</v>
      </c>
    </row>
    <row r="1667" spans="1:8" s="494" customFormat="1" ht="15" customHeight="1">
      <c r="A1667" s="490" t="s">
        <v>643</v>
      </c>
      <c r="B1667" s="498" t="s">
        <v>1318</v>
      </c>
      <c r="C1667" s="499" t="str">
        <f t="shared" si="77"/>
        <v>11-12</v>
      </c>
      <c r="D1667" s="500">
        <v>0</v>
      </c>
      <c r="F1667" s="492">
        <f t="shared" si="78"/>
        <v>0</v>
      </c>
      <c r="G1667" s="492">
        <f t="shared" si="79"/>
        <v>0</v>
      </c>
      <c r="H1667" s="492">
        <f>IF($S$2="Y",F1667*0.05,0)</f>
        <v>0</v>
      </c>
    </row>
    <row r="1668" spans="1:8" s="494" customFormat="1" ht="15" customHeight="1">
      <c r="A1668" s="490" t="s">
        <v>643</v>
      </c>
      <c r="B1668" s="498" t="s">
        <v>1318</v>
      </c>
      <c r="C1668" s="504" t="str">
        <f t="shared" si="77"/>
        <v>14-01</v>
      </c>
      <c r="D1668" s="500">
        <v>0</v>
      </c>
      <c r="F1668" s="492">
        <f t="shared" si="78"/>
        <v>0</v>
      </c>
      <c r="G1668" s="492">
        <f t="shared" si="79"/>
        <v>0</v>
      </c>
      <c r="H1668" s="492">
        <f>IF($S$3="Y",F1668*0.05,0)</f>
        <v>0</v>
      </c>
    </row>
    <row r="1669" spans="1:8" s="494" customFormat="1" ht="15" customHeight="1">
      <c r="A1669" s="490" t="s">
        <v>643</v>
      </c>
      <c r="B1669" s="498" t="s">
        <v>1318</v>
      </c>
      <c r="C1669" s="505" t="str">
        <f t="shared" si="77"/>
        <v>15-12</v>
      </c>
      <c r="D1669" s="500">
        <v>0</v>
      </c>
      <c r="F1669" s="492">
        <f t="shared" si="78"/>
        <v>0</v>
      </c>
      <c r="G1669" s="492">
        <f t="shared" si="79"/>
        <v>0</v>
      </c>
      <c r="H1669" s="492">
        <f>IF($S$4="Y",F1669*0.05,0)</f>
        <v>0</v>
      </c>
    </row>
    <row r="1670" spans="1:8" s="494" customFormat="1" ht="15" customHeight="1">
      <c r="A1670" s="490" t="s">
        <v>643</v>
      </c>
      <c r="B1670" s="498" t="s">
        <v>1318</v>
      </c>
      <c r="C1670" s="506" t="str">
        <f t="shared" si="77"/>
        <v>16-16</v>
      </c>
      <c r="D1670" s="500">
        <v>0</v>
      </c>
      <c r="F1670" s="492">
        <f t="shared" si="78"/>
        <v>0</v>
      </c>
      <c r="G1670" s="492">
        <f t="shared" si="79"/>
        <v>0</v>
      </c>
      <c r="H1670" s="492">
        <f>IF($S$5="Y",F1670*0.05,0)</f>
        <v>0</v>
      </c>
    </row>
    <row r="1671" spans="1:8" s="494" customFormat="1" ht="15" customHeight="1">
      <c r="A1671" s="490" t="s">
        <v>643</v>
      </c>
      <c r="B1671" s="498" t="s">
        <v>1318</v>
      </c>
      <c r="C1671" s="507" t="str">
        <f t="shared" si="77"/>
        <v>13-01</v>
      </c>
      <c r="D1671" s="500">
        <v>0</v>
      </c>
      <c r="F1671" s="492">
        <f t="shared" si="78"/>
        <v>0</v>
      </c>
      <c r="G1671" s="492">
        <f t="shared" si="79"/>
        <v>0</v>
      </c>
      <c r="H1671" s="492">
        <f>IF($S$6="Y",F1671*0.05,0)</f>
        <v>0</v>
      </c>
    </row>
    <row r="1672" spans="1:8" s="494" customFormat="1" ht="15" customHeight="1">
      <c r="A1672" s="490" t="s">
        <v>643</v>
      </c>
      <c r="B1672" s="498" t="s">
        <v>1318</v>
      </c>
      <c r="C1672" s="508" t="str">
        <f t="shared" si="77"/>
        <v>07-13</v>
      </c>
      <c r="D1672" s="500">
        <v>0</v>
      </c>
      <c r="F1672" s="492">
        <f t="shared" si="78"/>
        <v>0</v>
      </c>
      <c r="G1672" s="492">
        <f t="shared" si="79"/>
        <v>0</v>
      </c>
      <c r="H1672" s="492">
        <f>IF($S$7="Y",F1672*0.05,0)</f>
        <v>0</v>
      </c>
    </row>
    <row r="1673" spans="1:8" s="494" customFormat="1" ht="15" customHeight="1">
      <c r="A1673" s="490" t="s">
        <v>643</v>
      </c>
      <c r="B1673" s="498" t="s">
        <v>1318</v>
      </c>
      <c r="C1673" s="509" t="str">
        <f t="shared" si="77"/>
        <v>11-26</v>
      </c>
      <c r="D1673" s="500">
        <v>0</v>
      </c>
      <c r="F1673" s="492">
        <f t="shared" si="78"/>
        <v>0</v>
      </c>
      <c r="G1673" s="492">
        <f t="shared" si="79"/>
        <v>0</v>
      </c>
      <c r="H1673" s="492">
        <f>IF($S$8="Y",F1673*0.05,0)</f>
        <v>0</v>
      </c>
    </row>
    <row r="1674" spans="1:8" s="494" customFormat="1" ht="15" customHeight="1">
      <c r="A1674" s="490" t="s">
        <v>643</v>
      </c>
      <c r="B1674" s="498" t="s">
        <v>1318</v>
      </c>
      <c r="C1674" s="512" t="str">
        <f t="shared" si="77"/>
        <v>18-01</v>
      </c>
      <c r="D1674" s="500">
        <v>0</v>
      </c>
      <c r="F1674" s="492">
        <f t="shared" si="78"/>
        <v>0</v>
      </c>
      <c r="G1674" s="492">
        <f t="shared" si="79"/>
        <v>0</v>
      </c>
      <c r="H1674" s="492">
        <f>IF($S$9="Y",F1674*0.05,0)</f>
        <v>0</v>
      </c>
    </row>
    <row r="1675" spans="1:8" s="494" customFormat="1" ht="15" customHeight="1">
      <c r="A1675" s="490" t="s">
        <v>643</v>
      </c>
      <c r="B1675" s="498" t="s">
        <v>1318</v>
      </c>
      <c r="C1675" s="513" t="str">
        <f t="shared" ref="C1675:C1738" si="80">C1666</f>
        <v>Color Code</v>
      </c>
      <c r="D1675" s="500">
        <v>0</v>
      </c>
      <c r="F1675" s="492">
        <f t="shared" si="78"/>
        <v>0</v>
      </c>
      <c r="G1675" s="492">
        <f t="shared" si="79"/>
        <v>0</v>
      </c>
      <c r="H1675" s="492">
        <f>IF($S$10="Y",F1675*0.05,0)</f>
        <v>0</v>
      </c>
    </row>
    <row r="1676" spans="1:8" s="494" customFormat="1" ht="15" customHeight="1">
      <c r="A1676" s="490" t="s">
        <v>603</v>
      </c>
      <c r="B1676" s="498" t="s">
        <v>1319</v>
      </c>
      <c r="C1676" s="499" t="str">
        <f t="shared" si="80"/>
        <v>11-12</v>
      </c>
      <c r="D1676" s="500">
        <v>0</v>
      </c>
      <c r="F1676" s="492">
        <f t="shared" si="78"/>
        <v>0</v>
      </c>
      <c r="G1676" s="492">
        <f t="shared" si="79"/>
        <v>0</v>
      </c>
      <c r="H1676" s="492">
        <f>IF($S$2="Y",F1676*0.05,0)</f>
        <v>0</v>
      </c>
    </row>
    <row r="1677" spans="1:8" s="494" customFormat="1" ht="15" customHeight="1">
      <c r="A1677" s="490" t="s">
        <v>603</v>
      </c>
      <c r="B1677" s="498" t="s">
        <v>1319</v>
      </c>
      <c r="C1677" s="504" t="str">
        <f t="shared" si="80"/>
        <v>14-01</v>
      </c>
      <c r="D1677" s="500">
        <v>0</v>
      </c>
      <c r="F1677" s="492">
        <f t="shared" si="78"/>
        <v>0</v>
      </c>
      <c r="G1677" s="492">
        <f t="shared" si="79"/>
        <v>0</v>
      </c>
      <c r="H1677" s="492">
        <f>IF($S$3="Y",F1677*0.05,0)</f>
        <v>0</v>
      </c>
    </row>
    <row r="1678" spans="1:8" s="494" customFormat="1" ht="15" customHeight="1">
      <c r="A1678" s="490" t="s">
        <v>603</v>
      </c>
      <c r="B1678" s="498" t="s">
        <v>1319</v>
      </c>
      <c r="C1678" s="505" t="str">
        <f t="shared" si="80"/>
        <v>15-12</v>
      </c>
      <c r="D1678" s="500">
        <v>0</v>
      </c>
      <c r="F1678" s="492">
        <f t="shared" si="78"/>
        <v>0</v>
      </c>
      <c r="G1678" s="492">
        <f t="shared" si="79"/>
        <v>0</v>
      </c>
      <c r="H1678" s="492">
        <f>IF($S$4="Y",F1678*0.05,0)</f>
        <v>0</v>
      </c>
    </row>
    <row r="1679" spans="1:8" s="494" customFormat="1" ht="15" customHeight="1">
      <c r="A1679" s="490" t="s">
        <v>603</v>
      </c>
      <c r="B1679" s="498" t="s">
        <v>1319</v>
      </c>
      <c r="C1679" s="506" t="str">
        <f t="shared" si="80"/>
        <v>16-16</v>
      </c>
      <c r="D1679" s="500">
        <v>0</v>
      </c>
      <c r="F1679" s="492">
        <f t="shared" si="78"/>
        <v>0</v>
      </c>
      <c r="G1679" s="492">
        <f t="shared" si="79"/>
        <v>0</v>
      </c>
      <c r="H1679" s="492">
        <f>IF($S$5="Y",F1679*0.05,0)</f>
        <v>0</v>
      </c>
    </row>
    <row r="1680" spans="1:8" s="494" customFormat="1" ht="15" customHeight="1">
      <c r="A1680" s="490" t="s">
        <v>603</v>
      </c>
      <c r="B1680" s="498" t="s">
        <v>1319</v>
      </c>
      <c r="C1680" s="507" t="str">
        <f t="shared" si="80"/>
        <v>13-01</v>
      </c>
      <c r="D1680" s="500">
        <v>0</v>
      </c>
      <c r="F1680" s="492">
        <f t="shared" si="78"/>
        <v>0</v>
      </c>
      <c r="G1680" s="492">
        <f t="shared" si="79"/>
        <v>0</v>
      </c>
      <c r="H1680" s="492">
        <f>IF($S$6="Y",F1680*0.05,0)</f>
        <v>0</v>
      </c>
    </row>
    <row r="1681" spans="1:8" s="494" customFormat="1" ht="15" customHeight="1">
      <c r="A1681" s="490" t="s">
        <v>603</v>
      </c>
      <c r="B1681" s="498" t="s">
        <v>1319</v>
      </c>
      <c r="C1681" s="508" t="str">
        <f t="shared" si="80"/>
        <v>07-13</v>
      </c>
      <c r="D1681" s="500">
        <v>0</v>
      </c>
      <c r="F1681" s="492">
        <f t="shared" si="78"/>
        <v>0</v>
      </c>
      <c r="G1681" s="492">
        <f t="shared" si="79"/>
        <v>0</v>
      </c>
      <c r="H1681" s="492">
        <f>IF($S$7="Y",F1681*0.05,0)</f>
        <v>0</v>
      </c>
    </row>
    <row r="1682" spans="1:8" s="494" customFormat="1" ht="15" customHeight="1">
      <c r="A1682" s="490" t="s">
        <v>603</v>
      </c>
      <c r="B1682" s="498" t="s">
        <v>1319</v>
      </c>
      <c r="C1682" s="509" t="str">
        <f t="shared" si="80"/>
        <v>11-26</v>
      </c>
      <c r="D1682" s="500">
        <v>0</v>
      </c>
      <c r="F1682" s="492">
        <f t="shared" si="78"/>
        <v>0</v>
      </c>
      <c r="G1682" s="492">
        <f t="shared" si="79"/>
        <v>0</v>
      </c>
      <c r="H1682" s="492">
        <f>IF($S$8="Y",F1682*0.05,0)</f>
        <v>0</v>
      </c>
    </row>
    <row r="1683" spans="1:8" s="494" customFormat="1" ht="15" customHeight="1">
      <c r="A1683" s="490" t="s">
        <v>603</v>
      </c>
      <c r="B1683" s="498" t="s">
        <v>1319</v>
      </c>
      <c r="C1683" s="512" t="str">
        <f t="shared" si="80"/>
        <v>18-01</v>
      </c>
      <c r="D1683" s="500">
        <v>0</v>
      </c>
      <c r="F1683" s="492">
        <f t="shared" si="78"/>
        <v>0</v>
      </c>
      <c r="G1683" s="492">
        <f t="shared" si="79"/>
        <v>0</v>
      </c>
      <c r="H1683" s="492">
        <f>IF($S$9="Y",F1683*0.05,0)</f>
        <v>0</v>
      </c>
    </row>
    <row r="1684" spans="1:8" s="494" customFormat="1" ht="15" customHeight="1">
      <c r="A1684" s="490" t="s">
        <v>603</v>
      </c>
      <c r="B1684" s="498" t="s">
        <v>1319</v>
      </c>
      <c r="C1684" s="513" t="str">
        <f t="shared" si="80"/>
        <v>Color Code</v>
      </c>
      <c r="D1684" s="500">
        <v>0</v>
      </c>
      <c r="F1684" s="492">
        <f t="shared" si="78"/>
        <v>0</v>
      </c>
      <c r="G1684" s="492">
        <f t="shared" si="79"/>
        <v>0</v>
      </c>
      <c r="H1684" s="492">
        <f>IF($S$10="Y",F1684*0.05,0)</f>
        <v>0</v>
      </c>
    </row>
    <row r="1685" spans="1:8" s="494" customFormat="1" ht="15" customHeight="1">
      <c r="A1685" s="490" t="s">
        <v>609</v>
      </c>
      <c r="B1685" s="498" t="s">
        <v>1320</v>
      </c>
      <c r="C1685" s="499" t="str">
        <f t="shared" si="80"/>
        <v>11-12</v>
      </c>
      <c r="D1685" s="500">
        <v>0</v>
      </c>
      <c r="F1685" s="492">
        <f t="shared" si="78"/>
        <v>0</v>
      </c>
      <c r="G1685" s="492">
        <f t="shared" si="79"/>
        <v>0</v>
      </c>
      <c r="H1685" s="492">
        <f>IF($S$2="Y",F1685*0.05,0)</f>
        <v>0</v>
      </c>
    </row>
    <row r="1686" spans="1:8" s="494" customFormat="1" ht="15" customHeight="1">
      <c r="A1686" s="490" t="s">
        <v>609</v>
      </c>
      <c r="B1686" s="498" t="s">
        <v>1320</v>
      </c>
      <c r="C1686" s="504" t="str">
        <f t="shared" si="80"/>
        <v>14-01</v>
      </c>
      <c r="D1686" s="500">
        <v>0</v>
      </c>
      <c r="F1686" s="492">
        <f t="shared" si="78"/>
        <v>0</v>
      </c>
      <c r="G1686" s="492">
        <f t="shared" si="79"/>
        <v>0</v>
      </c>
      <c r="H1686" s="492">
        <f>IF($S$3="Y",F1686*0.05,0)</f>
        <v>0</v>
      </c>
    </row>
    <row r="1687" spans="1:8" s="494" customFormat="1" ht="15" customHeight="1">
      <c r="A1687" s="490" t="s">
        <v>609</v>
      </c>
      <c r="B1687" s="498" t="s">
        <v>1320</v>
      </c>
      <c r="C1687" s="505" t="str">
        <f t="shared" si="80"/>
        <v>15-12</v>
      </c>
      <c r="D1687" s="500">
        <v>0</v>
      </c>
      <c r="F1687" s="492">
        <f t="shared" si="78"/>
        <v>0</v>
      </c>
      <c r="G1687" s="492">
        <f t="shared" si="79"/>
        <v>0</v>
      </c>
      <c r="H1687" s="492">
        <f>IF($S$4="Y",F1687*0.05,0)</f>
        <v>0</v>
      </c>
    </row>
    <row r="1688" spans="1:8" s="494" customFormat="1" ht="15" customHeight="1">
      <c r="A1688" s="490" t="s">
        <v>609</v>
      </c>
      <c r="B1688" s="498" t="s">
        <v>1320</v>
      </c>
      <c r="C1688" s="506" t="str">
        <f t="shared" si="80"/>
        <v>16-16</v>
      </c>
      <c r="D1688" s="500">
        <v>0</v>
      </c>
      <c r="F1688" s="492">
        <f t="shared" si="78"/>
        <v>0</v>
      </c>
      <c r="G1688" s="492">
        <f t="shared" si="79"/>
        <v>0</v>
      </c>
      <c r="H1688" s="492">
        <f>IF($S$5="Y",F1688*0.05,0)</f>
        <v>0</v>
      </c>
    </row>
    <row r="1689" spans="1:8" s="494" customFormat="1" ht="15" customHeight="1">
      <c r="A1689" s="490" t="s">
        <v>609</v>
      </c>
      <c r="B1689" s="498" t="s">
        <v>1320</v>
      </c>
      <c r="C1689" s="507" t="str">
        <f t="shared" si="80"/>
        <v>13-01</v>
      </c>
      <c r="D1689" s="500">
        <v>0</v>
      </c>
      <c r="F1689" s="492">
        <f t="shared" si="78"/>
        <v>0</v>
      </c>
      <c r="G1689" s="492">
        <f t="shared" si="79"/>
        <v>0</v>
      </c>
      <c r="H1689" s="492">
        <f>IF($S$6="Y",F1689*0.05,0)</f>
        <v>0</v>
      </c>
    </row>
    <row r="1690" spans="1:8" s="494" customFormat="1" ht="15" customHeight="1">
      <c r="A1690" s="490" t="s">
        <v>609</v>
      </c>
      <c r="B1690" s="498" t="s">
        <v>1320</v>
      </c>
      <c r="C1690" s="508" t="str">
        <f t="shared" si="80"/>
        <v>07-13</v>
      </c>
      <c r="D1690" s="500">
        <v>0</v>
      </c>
      <c r="F1690" s="492">
        <f t="shared" si="78"/>
        <v>0</v>
      </c>
      <c r="G1690" s="492">
        <f t="shared" si="79"/>
        <v>0</v>
      </c>
      <c r="H1690" s="492">
        <f>IF($S$7="Y",F1690*0.05,0)</f>
        <v>0</v>
      </c>
    </row>
    <row r="1691" spans="1:8" s="494" customFormat="1" ht="15" customHeight="1">
      <c r="A1691" s="490" t="s">
        <v>609</v>
      </c>
      <c r="B1691" s="498" t="s">
        <v>1320</v>
      </c>
      <c r="C1691" s="509" t="str">
        <f t="shared" si="80"/>
        <v>11-26</v>
      </c>
      <c r="D1691" s="500">
        <v>0</v>
      </c>
      <c r="F1691" s="492">
        <f t="shared" si="78"/>
        <v>0</v>
      </c>
      <c r="G1691" s="492">
        <f t="shared" si="79"/>
        <v>0</v>
      </c>
      <c r="H1691" s="492">
        <f>IF($S$8="Y",F1691*0.05,0)</f>
        <v>0</v>
      </c>
    </row>
    <row r="1692" spans="1:8" s="494" customFormat="1" ht="15" customHeight="1">
      <c r="A1692" s="490" t="s">
        <v>609</v>
      </c>
      <c r="B1692" s="498" t="s">
        <v>1320</v>
      </c>
      <c r="C1692" s="512" t="str">
        <f t="shared" si="80"/>
        <v>18-01</v>
      </c>
      <c r="D1692" s="500">
        <v>0</v>
      </c>
      <c r="F1692" s="492">
        <f t="shared" si="78"/>
        <v>0</v>
      </c>
      <c r="G1692" s="492">
        <f t="shared" si="79"/>
        <v>0</v>
      </c>
      <c r="H1692" s="492">
        <f>IF($S$9="Y",F1692*0.05,0)</f>
        <v>0</v>
      </c>
    </row>
    <row r="1693" spans="1:8" s="494" customFormat="1" ht="15" customHeight="1">
      <c r="A1693" s="490" t="s">
        <v>609</v>
      </c>
      <c r="B1693" s="498" t="s">
        <v>1320</v>
      </c>
      <c r="C1693" s="513" t="str">
        <f t="shared" si="80"/>
        <v>Color Code</v>
      </c>
      <c r="D1693" s="500">
        <v>0</v>
      </c>
      <c r="F1693" s="492">
        <f t="shared" si="78"/>
        <v>0</v>
      </c>
      <c r="G1693" s="492">
        <f t="shared" si="79"/>
        <v>0</v>
      </c>
      <c r="H1693" s="492">
        <f>IF($S$10="Y",F1693*0.05,0)</f>
        <v>0</v>
      </c>
    </row>
    <row r="1694" spans="1:8" s="494" customFormat="1" ht="15" customHeight="1">
      <c r="A1694" s="490" t="s">
        <v>611</v>
      </c>
      <c r="B1694" s="498" t="s">
        <v>1321</v>
      </c>
      <c r="C1694" s="499" t="str">
        <f t="shared" si="80"/>
        <v>11-12</v>
      </c>
      <c r="D1694" s="500">
        <v>0</v>
      </c>
      <c r="F1694" s="492">
        <f t="shared" si="78"/>
        <v>0</v>
      </c>
      <c r="G1694" s="492">
        <f t="shared" si="79"/>
        <v>0</v>
      </c>
      <c r="H1694" s="492">
        <f>IF($S$2="Y",F1694*0.05,0)</f>
        <v>0</v>
      </c>
    </row>
    <row r="1695" spans="1:8" s="494" customFormat="1" ht="15" customHeight="1">
      <c r="A1695" s="490" t="s">
        <v>611</v>
      </c>
      <c r="B1695" s="498" t="s">
        <v>1321</v>
      </c>
      <c r="C1695" s="504" t="str">
        <f t="shared" si="80"/>
        <v>14-01</v>
      </c>
      <c r="D1695" s="500">
        <v>0</v>
      </c>
      <c r="F1695" s="492">
        <f t="shared" si="78"/>
        <v>0</v>
      </c>
      <c r="G1695" s="492">
        <f t="shared" si="79"/>
        <v>0</v>
      </c>
      <c r="H1695" s="492">
        <f>IF($S$3="Y",F1695*0.05,0)</f>
        <v>0</v>
      </c>
    </row>
    <row r="1696" spans="1:8" s="494" customFormat="1" ht="15" customHeight="1">
      <c r="A1696" s="490" t="s">
        <v>611</v>
      </c>
      <c r="B1696" s="498" t="s">
        <v>1321</v>
      </c>
      <c r="C1696" s="505" t="str">
        <f t="shared" si="80"/>
        <v>15-12</v>
      </c>
      <c r="D1696" s="500">
        <v>0</v>
      </c>
      <c r="F1696" s="492">
        <f t="shared" si="78"/>
        <v>0</v>
      </c>
      <c r="G1696" s="492">
        <f t="shared" si="79"/>
        <v>0</v>
      </c>
      <c r="H1696" s="492">
        <f>IF($S$4="Y",F1696*0.05,0)</f>
        <v>0</v>
      </c>
    </row>
    <row r="1697" spans="1:8" s="494" customFormat="1" ht="15" customHeight="1">
      <c r="A1697" s="490" t="s">
        <v>611</v>
      </c>
      <c r="B1697" s="498" t="s">
        <v>1321</v>
      </c>
      <c r="C1697" s="506" t="str">
        <f t="shared" si="80"/>
        <v>16-16</v>
      </c>
      <c r="D1697" s="500">
        <v>0</v>
      </c>
      <c r="F1697" s="492">
        <f t="shared" si="78"/>
        <v>0</v>
      </c>
      <c r="G1697" s="492">
        <f t="shared" si="79"/>
        <v>0</v>
      </c>
      <c r="H1697" s="492">
        <f>IF($S$5="Y",F1697*0.05,0)</f>
        <v>0</v>
      </c>
    </row>
    <row r="1698" spans="1:8" s="494" customFormat="1" ht="15" customHeight="1">
      <c r="A1698" s="490" t="s">
        <v>611</v>
      </c>
      <c r="B1698" s="498" t="s">
        <v>1321</v>
      </c>
      <c r="C1698" s="507" t="str">
        <f t="shared" si="80"/>
        <v>13-01</v>
      </c>
      <c r="D1698" s="500">
        <v>0</v>
      </c>
      <c r="F1698" s="492">
        <f t="shared" si="78"/>
        <v>0</v>
      </c>
      <c r="G1698" s="492">
        <f t="shared" si="79"/>
        <v>0</v>
      </c>
      <c r="H1698" s="492">
        <f>IF($S$6="Y",F1698*0.05,0)</f>
        <v>0</v>
      </c>
    </row>
    <row r="1699" spans="1:8" s="494" customFormat="1" ht="15" customHeight="1">
      <c r="A1699" s="490" t="s">
        <v>611</v>
      </c>
      <c r="B1699" s="498" t="s">
        <v>1321</v>
      </c>
      <c r="C1699" s="508" t="str">
        <f t="shared" si="80"/>
        <v>07-13</v>
      </c>
      <c r="D1699" s="500">
        <v>0</v>
      </c>
      <c r="F1699" s="492">
        <f t="shared" si="78"/>
        <v>0</v>
      </c>
      <c r="G1699" s="492">
        <f t="shared" si="79"/>
        <v>0</v>
      </c>
      <c r="H1699" s="492">
        <f>IF($S$7="Y",F1699*0.05,0)</f>
        <v>0</v>
      </c>
    </row>
    <row r="1700" spans="1:8" s="494" customFormat="1" ht="15" customHeight="1">
      <c r="A1700" s="490" t="s">
        <v>611</v>
      </c>
      <c r="B1700" s="498" t="s">
        <v>1321</v>
      </c>
      <c r="C1700" s="509" t="str">
        <f t="shared" si="80"/>
        <v>11-26</v>
      </c>
      <c r="D1700" s="500">
        <v>0</v>
      </c>
      <c r="F1700" s="492">
        <f t="shared" si="78"/>
        <v>0</v>
      </c>
      <c r="G1700" s="492">
        <f t="shared" si="79"/>
        <v>0</v>
      </c>
      <c r="H1700" s="492">
        <f>IF($S$8="Y",F1700*0.05,0)</f>
        <v>0</v>
      </c>
    </row>
    <row r="1701" spans="1:8" s="494" customFormat="1" ht="15" customHeight="1">
      <c r="A1701" s="490" t="s">
        <v>611</v>
      </c>
      <c r="B1701" s="498" t="s">
        <v>1321</v>
      </c>
      <c r="C1701" s="512" t="str">
        <f t="shared" si="80"/>
        <v>18-01</v>
      </c>
      <c r="D1701" s="500">
        <v>0</v>
      </c>
      <c r="F1701" s="492">
        <f t="shared" si="78"/>
        <v>0</v>
      </c>
      <c r="G1701" s="492">
        <f t="shared" si="79"/>
        <v>0</v>
      </c>
      <c r="H1701" s="492">
        <f>IF($S$9="Y",F1701*0.05,0)</f>
        <v>0</v>
      </c>
    </row>
    <row r="1702" spans="1:8" s="494" customFormat="1" ht="15" customHeight="1">
      <c r="A1702" s="490" t="s">
        <v>611</v>
      </c>
      <c r="B1702" s="498" t="s">
        <v>1321</v>
      </c>
      <c r="C1702" s="513" t="str">
        <f t="shared" si="80"/>
        <v>Color Code</v>
      </c>
      <c r="D1702" s="500">
        <v>0</v>
      </c>
      <c r="F1702" s="492">
        <f t="shared" si="78"/>
        <v>0</v>
      </c>
      <c r="G1702" s="492">
        <f t="shared" si="79"/>
        <v>0</v>
      </c>
      <c r="H1702" s="492">
        <f>IF($S$10="Y",F1702*0.05,0)</f>
        <v>0</v>
      </c>
    </row>
    <row r="1703" spans="1:8" s="494" customFormat="1" ht="15" customHeight="1">
      <c r="A1703" s="490" t="s">
        <v>605</v>
      </c>
      <c r="B1703" s="498" t="s">
        <v>1322</v>
      </c>
      <c r="C1703" s="499" t="str">
        <f t="shared" si="80"/>
        <v>11-12</v>
      </c>
      <c r="D1703" s="500">
        <v>0</v>
      </c>
      <c r="F1703" s="492">
        <f t="shared" si="78"/>
        <v>0</v>
      </c>
      <c r="G1703" s="492">
        <f t="shared" si="79"/>
        <v>0</v>
      </c>
      <c r="H1703" s="492">
        <f>IF($S$2="Y",F1703*0.05,0)</f>
        <v>0</v>
      </c>
    </row>
    <row r="1704" spans="1:8" s="494" customFormat="1" ht="15" customHeight="1">
      <c r="A1704" s="490" t="s">
        <v>605</v>
      </c>
      <c r="B1704" s="498" t="s">
        <v>1322</v>
      </c>
      <c r="C1704" s="504" t="str">
        <f t="shared" si="80"/>
        <v>14-01</v>
      </c>
      <c r="D1704" s="500">
        <v>0</v>
      </c>
      <c r="F1704" s="492">
        <f t="shared" si="78"/>
        <v>0</v>
      </c>
      <c r="G1704" s="492">
        <f t="shared" si="79"/>
        <v>0</v>
      </c>
      <c r="H1704" s="492">
        <f>IF($S$3="Y",F1704*0.05,0)</f>
        <v>0</v>
      </c>
    </row>
    <row r="1705" spans="1:8" s="494" customFormat="1" ht="15" customHeight="1">
      <c r="A1705" s="490" t="s">
        <v>605</v>
      </c>
      <c r="B1705" s="498" t="s">
        <v>1322</v>
      </c>
      <c r="C1705" s="505" t="str">
        <f t="shared" si="80"/>
        <v>15-12</v>
      </c>
      <c r="D1705" s="500">
        <v>0</v>
      </c>
      <c r="F1705" s="492">
        <f t="shared" si="78"/>
        <v>0</v>
      </c>
      <c r="G1705" s="492">
        <f t="shared" si="79"/>
        <v>0</v>
      </c>
      <c r="H1705" s="492">
        <f>IF($S$4="Y",F1705*0.05,0)</f>
        <v>0</v>
      </c>
    </row>
    <row r="1706" spans="1:8" s="494" customFormat="1" ht="15" customHeight="1">
      <c r="A1706" s="490" t="s">
        <v>605</v>
      </c>
      <c r="B1706" s="498" t="s">
        <v>1322</v>
      </c>
      <c r="C1706" s="506" t="str">
        <f t="shared" si="80"/>
        <v>16-16</v>
      </c>
      <c r="D1706" s="500">
        <v>0</v>
      </c>
      <c r="F1706" s="492">
        <f t="shared" si="78"/>
        <v>0</v>
      </c>
      <c r="G1706" s="492">
        <f t="shared" si="79"/>
        <v>0</v>
      </c>
      <c r="H1706" s="492">
        <f>IF($S$5="Y",F1706*0.05,0)</f>
        <v>0</v>
      </c>
    </row>
    <row r="1707" spans="1:8" s="494" customFormat="1" ht="15" customHeight="1">
      <c r="A1707" s="490" t="s">
        <v>605</v>
      </c>
      <c r="B1707" s="498" t="s">
        <v>1322</v>
      </c>
      <c r="C1707" s="507" t="str">
        <f t="shared" si="80"/>
        <v>13-01</v>
      </c>
      <c r="D1707" s="500">
        <v>0</v>
      </c>
      <c r="F1707" s="492">
        <f t="shared" si="78"/>
        <v>0</v>
      </c>
      <c r="G1707" s="492">
        <f t="shared" si="79"/>
        <v>0</v>
      </c>
      <c r="H1707" s="492">
        <f>IF($S$6="Y",F1707*0.05,0)</f>
        <v>0</v>
      </c>
    </row>
    <row r="1708" spans="1:8" s="494" customFormat="1" ht="15" customHeight="1">
      <c r="A1708" s="490" t="s">
        <v>605</v>
      </c>
      <c r="B1708" s="498" t="s">
        <v>1322</v>
      </c>
      <c r="C1708" s="508" t="str">
        <f t="shared" si="80"/>
        <v>07-13</v>
      </c>
      <c r="D1708" s="500">
        <v>0</v>
      </c>
      <c r="F1708" s="492">
        <f t="shared" si="78"/>
        <v>0</v>
      </c>
      <c r="G1708" s="492">
        <f t="shared" si="79"/>
        <v>0</v>
      </c>
      <c r="H1708" s="492">
        <f>IF($S$7="Y",F1708*0.05,0)</f>
        <v>0</v>
      </c>
    </row>
    <row r="1709" spans="1:8" s="494" customFormat="1" ht="15" customHeight="1">
      <c r="A1709" s="490" t="s">
        <v>605</v>
      </c>
      <c r="B1709" s="498" t="s">
        <v>1322</v>
      </c>
      <c r="C1709" s="509" t="str">
        <f t="shared" si="80"/>
        <v>11-26</v>
      </c>
      <c r="D1709" s="500">
        <v>0</v>
      </c>
      <c r="F1709" s="492">
        <f t="shared" si="78"/>
        <v>0</v>
      </c>
      <c r="G1709" s="492">
        <f t="shared" si="79"/>
        <v>0</v>
      </c>
      <c r="H1709" s="492">
        <f>IF($S$8="Y",F1709*0.05,0)</f>
        <v>0</v>
      </c>
    </row>
    <row r="1710" spans="1:8" s="494" customFormat="1" ht="15" customHeight="1">
      <c r="A1710" s="490" t="s">
        <v>605</v>
      </c>
      <c r="B1710" s="498" t="s">
        <v>1322</v>
      </c>
      <c r="C1710" s="512" t="str">
        <f t="shared" si="80"/>
        <v>18-01</v>
      </c>
      <c r="D1710" s="500">
        <v>0</v>
      </c>
      <c r="F1710" s="492">
        <f t="shared" si="78"/>
        <v>0</v>
      </c>
      <c r="G1710" s="492">
        <f t="shared" si="79"/>
        <v>0</v>
      </c>
      <c r="H1710" s="492">
        <f>IF($S$9="Y",F1710*0.05,0)</f>
        <v>0</v>
      </c>
    </row>
    <row r="1711" spans="1:8" s="494" customFormat="1" ht="15" customHeight="1">
      <c r="A1711" s="490" t="s">
        <v>605</v>
      </c>
      <c r="B1711" s="498" t="s">
        <v>1322</v>
      </c>
      <c r="C1711" s="513" t="str">
        <f t="shared" si="80"/>
        <v>Color Code</v>
      </c>
      <c r="D1711" s="500">
        <v>0</v>
      </c>
      <c r="F1711" s="492">
        <f t="shared" si="78"/>
        <v>0</v>
      </c>
      <c r="G1711" s="492">
        <f t="shared" si="79"/>
        <v>0</v>
      </c>
      <c r="H1711" s="492">
        <f>IF($S$10="Y",F1711*0.05,0)</f>
        <v>0</v>
      </c>
    </row>
    <row r="1712" spans="1:8" s="494" customFormat="1" ht="15" customHeight="1">
      <c r="A1712" s="490" t="s">
        <v>613</v>
      </c>
      <c r="B1712" s="498" t="s">
        <v>1323</v>
      </c>
      <c r="C1712" s="499" t="str">
        <f t="shared" si="80"/>
        <v>11-12</v>
      </c>
      <c r="D1712" s="500">
        <v>0</v>
      </c>
      <c r="F1712" s="492">
        <f t="shared" si="78"/>
        <v>0</v>
      </c>
      <c r="G1712" s="492">
        <f t="shared" si="79"/>
        <v>0</v>
      </c>
      <c r="H1712" s="492">
        <f>IF($S$2="Y",F1712*0.05,0)</f>
        <v>0</v>
      </c>
    </row>
    <row r="1713" spans="1:8" s="494" customFormat="1" ht="15" customHeight="1">
      <c r="A1713" s="490" t="s">
        <v>613</v>
      </c>
      <c r="B1713" s="498" t="s">
        <v>1323</v>
      </c>
      <c r="C1713" s="504" t="str">
        <f t="shared" si="80"/>
        <v>14-01</v>
      </c>
      <c r="D1713" s="500">
        <v>0</v>
      </c>
      <c r="F1713" s="492">
        <f t="shared" si="78"/>
        <v>0</v>
      </c>
      <c r="G1713" s="492">
        <f t="shared" si="79"/>
        <v>0</v>
      </c>
      <c r="H1713" s="492">
        <f>IF($S$3="Y",F1713*0.05,0)</f>
        <v>0</v>
      </c>
    </row>
    <row r="1714" spans="1:8" s="494" customFormat="1" ht="15" customHeight="1">
      <c r="A1714" s="490" t="s">
        <v>613</v>
      </c>
      <c r="B1714" s="498" t="s">
        <v>1323</v>
      </c>
      <c r="C1714" s="505" t="str">
        <f t="shared" si="80"/>
        <v>15-12</v>
      </c>
      <c r="D1714" s="500">
        <v>0</v>
      </c>
      <c r="F1714" s="492">
        <f t="shared" si="78"/>
        <v>0</v>
      </c>
      <c r="G1714" s="492">
        <f t="shared" si="79"/>
        <v>0</v>
      </c>
      <c r="H1714" s="492">
        <f>IF($S$4="Y",F1714*0.05,0)</f>
        <v>0</v>
      </c>
    </row>
    <row r="1715" spans="1:8" s="494" customFormat="1" ht="15" customHeight="1">
      <c r="A1715" s="490" t="s">
        <v>613</v>
      </c>
      <c r="B1715" s="498" t="s">
        <v>1323</v>
      </c>
      <c r="C1715" s="506" t="str">
        <f t="shared" si="80"/>
        <v>16-16</v>
      </c>
      <c r="D1715" s="500">
        <v>0</v>
      </c>
      <c r="F1715" s="492">
        <f t="shared" si="78"/>
        <v>0</v>
      </c>
      <c r="G1715" s="492">
        <f t="shared" si="79"/>
        <v>0</v>
      </c>
      <c r="H1715" s="492">
        <f>IF($S$5="Y",F1715*0.05,0)</f>
        <v>0</v>
      </c>
    </row>
    <row r="1716" spans="1:8" s="494" customFormat="1" ht="15" customHeight="1">
      <c r="A1716" s="490" t="s">
        <v>613</v>
      </c>
      <c r="B1716" s="498" t="s">
        <v>1323</v>
      </c>
      <c r="C1716" s="507" t="str">
        <f t="shared" si="80"/>
        <v>13-01</v>
      </c>
      <c r="D1716" s="500">
        <v>0</v>
      </c>
      <c r="F1716" s="492">
        <f t="shared" si="78"/>
        <v>0</v>
      </c>
      <c r="G1716" s="492">
        <f t="shared" si="79"/>
        <v>0</v>
      </c>
      <c r="H1716" s="492">
        <f>IF($S$6="Y",F1716*0.05,0)</f>
        <v>0</v>
      </c>
    </row>
    <row r="1717" spans="1:8" s="494" customFormat="1" ht="15" customHeight="1">
      <c r="A1717" s="490" t="s">
        <v>613</v>
      </c>
      <c r="B1717" s="498" t="s">
        <v>1323</v>
      </c>
      <c r="C1717" s="508" t="str">
        <f t="shared" si="80"/>
        <v>07-13</v>
      </c>
      <c r="D1717" s="500">
        <v>0</v>
      </c>
      <c r="F1717" s="492">
        <f t="shared" si="78"/>
        <v>0</v>
      </c>
      <c r="G1717" s="492">
        <f t="shared" si="79"/>
        <v>0</v>
      </c>
      <c r="H1717" s="492">
        <f>IF($S$7="Y",F1717*0.05,0)</f>
        <v>0</v>
      </c>
    </row>
    <row r="1718" spans="1:8" s="494" customFormat="1" ht="15" customHeight="1">
      <c r="A1718" s="490" t="s">
        <v>613</v>
      </c>
      <c r="B1718" s="498" t="s">
        <v>1323</v>
      </c>
      <c r="C1718" s="509" t="str">
        <f t="shared" si="80"/>
        <v>11-26</v>
      </c>
      <c r="D1718" s="500">
        <v>0</v>
      </c>
      <c r="F1718" s="492">
        <f t="shared" si="78"/>
        <v>0</v>
      </c>
      <c r="G1718" s="492">
        <f t="shared" si="79"/>
        <v>0</v>
      </c>
      <c r="H1718" s="492">
        <f>IF($S$8="Y",F1718*0.05,0)</f>
        <v>0</v>
      </c>
    </row>
    <row r="1719" spans="1:8" s="494" customFormat="1" ht="15" customHeight="1">
      <c r="A1719" s="490" t="s">
        <v>613</v>
      </c>
      <c r="B1719" s="498" t="s">
        <v>1323</v>
      </c>
      <c r="C1719" s="512" t="str">
        <f t="shared" si="80"/>
        <v>18-01</v>
      </c>
      <c r="D1719" s="500">
        <v>0</v>
      </c>
      <c r="F1719" s="492">
        <f t="shared" si="78"/>
        <v>0</v>
      </c>
      <c r="G1719" s="492">
        <f t="shared" si="79"/>
        <v>0</v>
      </c>
      <c r="H1719" s="492">
        <f>IF($S$9="Y",F1719*0.05,0)</f>
        <v>0</v>
      </c>
    </row>
    <row r="1720" spans="1:8" s="494" customFormat="1" ht="15" customHeight="1">
      <c r="A1720" s="490" t="s">
        <v>613</v>
      </c>
      <c r="B1720" s="498" t="s">
        <v>1323</v>
      </c>
      <c r="C1720" s="513" t="str">
        <f t="shared" si="80"/>
        <v>Color Code</v>
      </c>
      <c r="D1720" s="500">
        <v>0</v>
      </c>
      <c r="F1720" s="492">
        <f t="shared" si="78"/>
        <v>0</v>
      </c>
      <c r="G1720" s="492">
        <f t="shared" si="79"/>
        <v>0</v>
      </c>
      <c r="H1720" s="492">
        <f>IF($S$10="Y",F1720*0.05,0)</f>
        <v>0</v>
      </c>
    </row>
    <row r="1721" spans="1:8" s="494" customFormat="1" ht="15" customHeight="1">
      <c r="A1721" s="490" t="s">
        <v>607</v>
      </c>
      <c r="B1721" s="498" t="s">
        <v>1324</v>
      </c>
      <c r="C1721" s="499" t="str">
        <f t="shared" si="80"/>
        <v>11-12</v>
      </c>
      <c r="D1721" s="500">
        <v>0</v>
      </c>
      <c r="F1721" s="492">
        <f t="shared" si="78"/>
        <v>0</v>
      </c>
      <c r="G1721" s="492">
        <f t="shared" si="79"/>
        <v>0</v>
      </c>
      <c r="H1721" s="492">
        <f>IF($S$2="Y",F1721*0.05,0)</f>
        <v>0</v>
      </c>
    </row>
    <row r="1722" spans="1:8" s="494" customFormat="1" ht="15" customHeight="1">
      <c r="A1722" s="490" t="s">
        <v>607</v>
      </c>
      <c r="B1722" s="498" t="s">
        <v>1324</v>
      </c>
      <c r="C1722" s="504" t="str">
        <f t="shared" si="80"/>
        <v>14-01</v>
      </c>
      <c r="D1722" s="500">
        <v>0</v>
      </c>
      <c r="F1722" s="492">
        <f t="shared" si="78"/>
        <v>0</v>
      </c>
      <c r="G1722" s="492">
        <f t="shared" si="79"/>
        <v>0</v>
      </c>
      <c r="H1722" s="492">
        <f>IF($S$3="Y",F1722*0.05,0)</f>
        <v>0</v>
      </c>
    </row>
    <row r="1723" spans="1:8" s="494" customFormat="1" ht="15" customHeight="1">
      <c r="A1723" s="490" t="s">
        <v>607</v>
      </c>
      <c r="B1723" s="498" t="s">
        <v>1324</v>
      </c>
      <c r="C1723" s="505" t="str">
        <f t="shared" si="80"/>
        <v>15-12</v>
      </c>
      <c r="D1723" s="500">
        <v>0</v>
      </c>
      <c r="F1723" s="492">
        <f t="shared" si="78"/>
        <v>0</v>
      </c>
      <c r="G1723" s="492">
        <f t="shared" si="79"/>
        <v>0</v>
      </c>
      <c r="H1723" s="492">
        <f>IF($S$4="Y",F1723*0.05,0)</f>
        <v>0</v>
      </c>
    </row>
    <row r="1724" spans="1:8" s="494" customFormat="1" ht="15" customHeight="1">
      <c r="A1724" s="490" t="s">
        <v>607</v>
      </c>
      <c r="B1724" s="498" t="s">
        <v>1324</v>
      </c>
      <c r="C1724" s="506" t="str">
        <f t="shared" si="80"/>
        <v>16-16</v>
      </c>
      <c r="D1724" s="500">
        <v>0</v>
      </c>
      <c r="F1724" s="492">
        <f t="shared" si="78"/>
        <v>0</v>
      </c>
      <c r="G1724" s="492">
        <f t="shared" si="79"/>
        <v>0</v>
      </c>
      <c r="H1724" s="492">
        <f>IF($S$5="Y",F1724*0.05,0)</f>
        <v>0</v>
      </c>
    </row>
    <row r="1725" spans="1:8" s="494" customFormat="1" ht="15" customHeight="1">
      <c r="A1725" s="490" t="s">
        <v>607</v>
      </c>
      <c r="B1725" s="498" t="s">
        <v>1324</v>
      </c>
      <c r="C1725" s="507" t="str">
        <f t="shared" si="80"/>
        <v>13-01</v>
      </c>
      <c r="D1725" s="500">
        <v>0</v>
      </c>
      <c r="F1725" s="492">
        <f t="shared" si="78"/>
        <v>0</v>
      </c>
      <c r="G1725" s="492">
        <f t="shared" si="79"/>
        <v>0</v>
      </c>
      <c r="H1725" s="492">
        <f>IF($S$6="Y",F1725*0.05,0)</f>
        <v>0</v>
      </c>
    </row>
    <row r="1726" spans="1:8" s="494" customFormat="1" ht="15" customHeight="1">
      <c r="A1726" s="490" t="s">
        <v>607</v>
      </c>
      <c r="B1726" s="498" t="s">
        <v>1324</v>
      </c>
      <c r="C1726" s="508" t="str">
        <f t="shared" si="80"/>
        <v>07-13</v>
      </c>
      <c r="D1726" s="500">
        <v>0</v>
      </c>
      <c r="F1726" s="492">
        <f t="shared" si="78"/>
        <v>0</v>
      </c>
      <c r="G1726" s="492">
        <f t="shared" si="79"/>
        <v>0</v>
      </c>
      <c r="H1726" s="492">
        <f>IF($S$7="Y",F1726*0.05,0)</f>
        <v>0</v>
      </c>
    </row>
    <row r="1727" spans="1:8" s="494" customFormat="1" ht="15" customHeight="1">
      <c r="A1727" s="490" t="s">
        <v>607</v>
      </c>
      <c r="B1727" s="498" t="s">
        <v>1324</v>
      </c>
      <c r="C1727" s="509" t="str">
        <f t="shared" si="80"/>
        <v>11-26</v>
      </c>
      <c r="D1727" s="500">
        <v>0</v>
      </c>
      <c r="F1727" s="492">
        <f t="shared" si="78"/>
        <v>0</v>
      </c>
      <c r="G1727" s="492">
        <f t="shared" si="79"/>
        <v>0</v>
      </c>
      <c r="H1727" s="492">
        <f>IF($S$8="Y",F1727*0.05,0)</f>
        <v>0</v>
      </c>
    </row>
    <row r="1728" spans="1:8" s="494" customFormat="1" ht="15" customHeight="1">
      <c r="A1728" s="490" t="s">
        <v>607</v>
      </c>
      <c r="B1728" s="498" t="s">
        <v>1324</v>
      </c>
      <c r="C1728" s="512" t="str">
        <f t="shared" si="80"/>
        <v>18-01</v>
      </c>
      <c r="D1728" s="500">
        <v>0</v>
      </c>
      <c r="F1728" s="492">
        <f t="shared" si="78"/>
        <v>0</v>
      </c>
      <c r="G1728" s="492">
        <f t="shared" si="79"/>
        <v>0</v>
      </c>
      <c r="H1728" s="492">
        <f>IF($S$9="Y",F1728*0.05,0)</f>
        <v>0</v>
      </c>
    </row>
    <row r="1729" spans="1:8" s="494" customFormat="1" ht="15" customHeight="1">
      <c r="A1729" s="490" t="s">
        <v>607</v>
      </c>
      <c r="B1729" s="498" t="s">
        <v>1324</v>
      </c>
      <c r="C1729" s="513" t="str">
        <f t="shared" si="80"/>
        <v>Color Code</v>
      </c>
      <c r="D1729" s="500">
        <v>0</v>
      </c>
      <c r="F1729" s="492">
        <f t="shared" si="78"/>
        <v>0</v>
      </c>
      <c r="G1729" s="492">
        <f t="shared" si="79"/>
        <v>0</v>
      </c>
      <c r="H1729" s="492">
        <f>IF($S$10="Y",F1729*0.05,0)</f>
        <v>0</v>
      </c>
    </row>
    <row r="1730" spans="1:8" s="494" customFormat="1" ht="15" customHeight="1">
      <c r="A1730" s="490" t="s">
        <v>615</v>
      </c>
      <c r="B1730" s="498" t="s">
        <v>1325</v>
      </c>
      <c r="C1730" s="499" t="str">
        <f t="shared" si="80"/>
        <v>11-12</v>
      </c>
      <c r="D1730" s="500">
        <v>0</v>
      </c>
      <c r="F1730" s="492">
        <f t="shared" ref="F1730:F1793" si="81">D1730*E1730</f>
        <v>0</v>
      </c>
      <c r="G1730" s="492">
        <f t="shared" ref="G1730:G1793" si="82">IF($S$11="Y",F1730*0.05,0)</f>
        <v>0</v>
      </c>
      <c r="H1730" s="492">
        <f>IF($S$2="Y",F1730*0.05,0)</f>
        <v>0</v>
      </c>
    </row>
    <row r="1731" spans="1:8" s="494" customFormat="1" ht="15" customHeight="1">
      <c r="A1731" s="490" t="s">
        <v>615</v>
      </c>
      <c r="B1731" s="498" t="s">
        <v>1325</v>
      </c>
      <c r="C1731" s="504" t="str">
        <f t="shared" si="80"/>
        <v>14-01</v>
      </c>
      <c r="D1731" s="500">
        <v>0</v>
      </c>
      <c r="F1731" s="492">
        <f t="shared" si="81"/>
        <v>0</v>
      </c>
      <c r="G1731" s="492">
        <f t="shared" si="82"/>
        <v>0</v>
      </c>
      <c r="H1731" s="492">
        <f>IF($S$3="Y",F1731*0.05,0)</f>
        <v>0</v>
      </c>
    </row>
    <row r="1732" spans="1:8" s="494" customFormat="1" ht="15" customHeight="1">
      <c r="A1732" s="490" t="s">
        <v>615</v>
      </c>
      <c r="B1732" s="498" t="s">
        <v>1325</v>
      </c>
      <c r="C1732" s="505" t="str">
        <f t="shared" si="80"/>
        <v>15-12</v>
      </c>
      <c r="D1732" s="500">
        <v>0</v>
      </c>
      <c r="F1732" s="492">
        <f t="shared" si="81"/>
        <v>0</v>
      </c>
      <c r="G1732" s="492">
        <f t="shared" si="82"/>
        <v>0</v>
      </c>
      <c r="H1732" s="492">
        <f>IF($S$4="Y",F1732*0.05,0)</f>
        <v>0</v>
      </c>
    </row>
    <row r="1733" spans="1:8" s="494" customFormat="1" ht="15" customHeight="1">
      <c r="A1733" s="490" t="s">
        <v>615</v>
      </c>
      <c r="B1733" s="498" t="s">
        <v>1325</v>
      </c>
      <c r="C1733" s="506" t="str">
        <f t="shared" si="80"/>
        <v>16-16</v>
      </c>
      <c r="D1733" s="500">
        <v>0</v>
      </c>
      <c r="F1733" s="492">
        <f t="shared" si="81"/>
        <v>0</v>
      </c>
      <c r="G1733" s="492">
        <f t="shared" si="82"/>
        <v>0</v>
      </c>
      <c r="H1733" s="492">
        <f>IF($S$5="Y",F1733*0.05,0)</f>
        <v>0</v>
      </c>
    </row>
    <row r="1734" spans="1:8" s="494" customFormat="1" ht="15" customHeight="1">
      <c r="A1734" s="490" t="s">
        <v>615</v>
      </c>
      <c r="B1734" s="498" t="s">
        <v>1325</v>
      </c>
      <c r="C1734" s="507" t="str">
        <f t="shared" si="80"/>
        <v>13-01</v>
      </c>
      <c r="D1734" s="500">
        <v>0</v>
      </c>
      <c r="F1734" s="492">
        <f t="shared" si="81"/>
        <v>0</v>
      </c>
      <c r="G1734" s="492">
        <f t="shared" si="82"/>
        <v>0</v>
      </c>
      <c r="H1734" s="492">
        <f>IF($S$6="Y",F1734*0.05,0)</f>
        <v>0</v>
      </c>
    </row>
    <row r="1735" spans="1:8" s="494" customFormat="1" ht="15" customHeight="1">
      <c r="A1735" s="490" t="s">
        <v>615</v>
      </c>
      <c r="B1735" s="498" t="s">
        <v>1325</v>
      </c>
      <c r="C1735" s="508" t="str">
        <f t="shared" si="80"/>
        <v>07-13</v>
      </c>
      <c r="D1735" s="500">
        <v>0</v>
      </c>
      <c r="F1735" s="492">
        <f t="shared" si="81"/>
        <v>0</v>
      </c>
      <c r="G1735" s="492">
        <f t="shared" si="82"/>
        <v>0</v>
      </c>
      <c r="H1735" s="492">
        <f>IF($S$7="Y",F1735*0.05,0)</f>
        <v>0</v>
      </c>
    </row>
    <row r="1736" spans="1:8" s="494" customFormat="1" ht="15" customHeight="1">
      <c r="A1736" s="490" t="s">
        <v>615</v>
      </c>
      <c r="B1736" s="498" t="s">
        <v>1325</v>
      </c>
      <c r="C1736" s="509" t="str">
        <f t="shared" si="80"/>
        <v>11-26</v>
      </c>
      <c r="D1736" s="500">
        <v>0</v>
      </c>
      <c r="F1736" s="492">
        <f t="shared" si="81"/>
        <v>0</v>
      </c>
      <c r="G1736" s="492">
        <f t="shared" si="82"/>
        <v>0</v>
      </c>
      <c r="H1736" s="492">
        <f>IF($S$8="Y",F1736*0.05,0)</f>
        <v>0</v>
      </c>
    </row>
    <row r="1737" spans="1:8" s="494" customFormat="1" ht="15" customHeight="1">
      <c r="A1737" s="490" t="s">
        <v>615</v>
      </c>
      <c r="B1737" s="498" t="s">
        <v>1325</v>
      </c>
      <c r="C1737" s="512" t="str">
        <f t="shared" si="80"/>
        <v>18-01</v>
      </c>
      <c r="D1737" s="500">
        <v>0</v>
      </c>
      <c r="F1737" s="492">
        <f t="shared" si="81"/>
        <v>0</v>
      </c>
      <c r="G1737" s="492">
        <f t="shared" si="82"/>
        <v>0</v>
      </c>
      <c r="H1737" s="492">
        <f>IF($S$9="Y",F1737*0.05,0)</f>
        <v>0</v>
      </c>
    </row>
    <row r="1738" spans="1:8" s="494" customFormat="1" ht="15" customHeight="1">
      <c r="A1738" s="490" t="s">
        <v>615</v>
      </c>
      <c r="B1738" s="498" t="s">
        <v>1325</v>
      </c>
      <c r="C1738" s="513" t="str">
        <f t="shared" si="80"/>
        <v>Color Code</v>
      </c>
      <c r="D1738" s="500">
        <v>0</v>
      </c>
      <c r="F1738" s="492">
        <f t="shared" si="81"/>
        <v>0</v>
      </c>
      <c r="G1738" s="492">
        <f t="shared" si="82"/>
        <v>0</v>
      </c>
      <c r="H1738" s="492">
        <f>IF($S$10="Y",F1738*0.05,0)</f>
        <v>0</v>
      </c>
    </row>
    <row r="1739" spans="1:8" s="494" customFormat="1" ht="15" customHeight="1">
      <c r="A1739" s="490" t="s">
        <v>617</v>
      </c>
      <c r="B1739" s="498" t="s">
        <v>1326</v>
      </c>
      <c r="C1739" s="499" t="str">
        <f t="shared" ref="C1739:C1802" si="83">C1730</f>
        <v>11-12</v>
      </c>
      <c r="D1739" s="500">
        <v>0</v>
      </c>
      <c r="F1739" s="492">
        <f t="shared" si="81"/>
        <v>0</v>
      </c>
      <c r="G1739" s="492">
        <f t="shared" si="82"/>
        <v>0</v>
      </c>
      <c r="H1739" s="492">
        <f>IF($S$2="Y",F1739*0.05,0)</f>
        <v>0</v>
      </c>
    </row>
    <row r="1740" spans="1:8" s="494" customFormat="1" ht="15" customHeight="1">
      <c r="A1740" s="490" t="s">
        <v>617</v>
      </c>
      <c r="B1740" s="498" t="s">
        <v>1326</v>
      </c>
      <c r="C1740" s="504" t="str">
        <f t="shared" si="83"/>
        <v>14-01</v>
      </c>
      <c r="D1740" s="500">
        <v>0</v>
      </c>
      <c r="F1740" s="492">
        <f t="shared" si="81"/>
        <v>0</v>
      </c>
      <c r="G1740" s="492">
        <f t="shared" si="82"/>
        <v>0</v>
      </c>
      <c r="H1740" s="492">
        <f>IF($S$3="Y",F1740*0.05,0)</f>
        <v>0</v>
      </c>
    </row>
    <row r="1741" spans="1:8" s="494" customFormat="1" ht="15" customHeight="1">
      <c r="A1741" s="490" t="s">
        <v>617</v>
      </c>
      <c r="B1741" s="498" t="s">
        <v>1326</v>
      </c>
      <c r="C1741" s="505" t="str">
        <f t="shared" si="83"/>
        <v>15-12</v>
      </c>
      <c r="D1741" s="500">
        <v>0</v>
      </c>
      <c r="F1741" s="492">
        <f t="shared" si="81"/>
        <v>0</v>
      </c>
      <c r="G1741" s="492">
        <f t="shared" si="82"/>
        <v>0</v>
      </c>
      <c r="H1741" s="492">
        <f>IF($S$4="Y",F1741*0.05,0)</f>
        <v>0</v>
      </c>
    </row>
    <row r="1742" spans="1:8" s="494" customFormat="1" ht="15" customHeight="1">
      <c r="A1742" s="490" t="s">
        <v>617</v>
      </c>
      <c r="B1742" s="498" t="s">
        <v>1326</v>
      </c>
      <c r="C1742" s="506" t="str">
        <f t="shared" si="83"/>
        <v>16-16</v>
      </c>
      <c r="D1742" s="500">
        <v>0</v>
      </c>
      <c r="F1742" s="492">
        <f t="shared" si="81"/>
        <v>0</v>
      </c>
      <c r="G1742" s="492">
        <f t="shared" si="82"/>
        <v>0</v>
      </c>
      <c r="H1742" s="492">
        <f>IF($S$5="Y",F1742*0.05,0)</f>
        <v>0</v>
      </c>
    </row>
    <row r="1743" spans="1:8" s="494" customFormat="1" ht="15" customHeight="1">
      <c r="A1743" s="490" t="s">
        <v>617</v>
      </c>
      <c r="B1743" s="498" t="s">
        <v>1326</v>
      </c>
      <c r="C1743" s="507" t="str">
        <f t="shared" si="83"/>
        <v>13-01</v>
      </c>
      <c r="D1743" s="500">
        <v>0</v>
      </c>
      <c r="F1743" s="492">
        <f t="shared" si="81"/>
        <v>0</v>
      </c>
      <c r="G1743" s="492">
        <f t="shared" si="82"/>
        <v>0</v>
      </c>
      <c r="H1743" s="492">
        <f>IF($S$6="Y",F1743*0.05,0)</f>
        <v>0</v>
      </c>
    </row>
    <row r="1744" spans="1:8" s="494" customFormat="1" ht="15" customHeight="1">
      <c r="A1744" s="490" t="s">
        <v>617</v>
      </c>
      <c r="B1744" s="498" t="s">
        <v>1326</v>
      </c>
      <c r="C1744" s="508" t="str">
        <f t="shared" si="83"/>
        <v>07-13</v>
      </c>
      <c r="D1744" s="500">
        <v>0</v>
      </c>
      <c r="F1744" s="492">
        <f t="shared" si="81"/>
        <v>0</v>
      </c>
      <c r="G1744" s="492">
        <f t="shared" si="82"/>
        <v>0</v>
      </c>
      <c r="H1744" s="492">
        <f>IF($S$7="Y",F1744*0.05,0)</f>
        <v>0</v>
      </c>
    </row>
    <row r="1745" spans="1:8" s="494" customFormat="1" ht="15" customHeight="1">
      <c r="A1745" s="490" t="s">
        <v>617</v>
      </c>
      <c r="B1745" s="498" t="s">
        <v>1326</v>
      </c>
      <c r="C1745" s="509" t="str">
        <f t="shared" si="83"/>
        <v>11-26</v>
      </c>
      <c r="D1745" s="500">
        <v>0</v>
      </c>
      <c r="F1745" s="492">
        <f t="shared" si="81"/>
        <v>0</v>
      </c>
      <c r="G1745" s="492">
        <f t="shared" si="82"/>
        <v>0</v>
      </c>
      <c r="H1745" s="492">
        <f>IF($S$8="Y",F1745*0.05,0)</f>
        <v>0</v>
      </c>
    </row>
    <row r="1746" spans="1:8" s="494" customFormat="1" ht="15" customHeight="1">
      <c r="A1746" s="490" t="s">
        <v>617</v>
      </c>
      <c r="B1746" s="498" t="s">
        <v>1326</v>
      </c>
      <c r="C1746" s="512" t="str">
        <f t="shared" si="83"/>
        <v>18-01</v>
      </c>
      <c r="D1746" s="500">
        <v>0</v>
      </c>
      <c r="F1746" s="492">
        <f t="shared" si="81"/>
        <v>0</v>
      </c>
      <c r="G1746" s="492">
        <f t="shared" si="82"/>
        <v>0</v>
      </c>
      <c r="H1746" s="492">
        <f>IF($S$9="Y",F1746*0.05,0)</f>
        <v>0</v>
      </c>
    </row>
    <row r="1747" spans="1:8" s="494" customFormat="1" ht="15" customHeight="1">
      <c r="A1747" s="490" t="s">
        <v>617</v>
      </c>
      <c r="B1747" s="498" t="s">
        <v>1326</v>
      </c>
      <c r="C1747" s="513" t="str">
        <f t="shared" si="83"/>
        <v>Color Code</v>
      </c>
      <c r="D1747" s="500">
        <v>0</v>
      </c>
      <c r="F1747" s="492">
        <f t="shared" si="81"/>
        <v>0</v>
      </c>
      <c r="G1747" s="492">
        <f t="shared" si="82"/>
        <v>0</v>
      </c>
      <c r="H1747" s="492">
        <f>IF($S$10="Y",F1747*0.05,0)</f>
        <v>0</v>
      </c>
    </row>
    <row r="1748" spans="1:8" s="494" customFormat="1" ht="15" customHeight="1">
      <c r="A1748" s="490" t="s">
        <v>619</v>
      </c>
      <c r="B1748" s="498" t="s">
        <v>1327</v>
      </c>
      <c r="C1748" s="499" t="str">
        <f t="shared" si="83"/>
        <v>11-12</v>
      </c>
      <c r="D1748" s="500">
        <v>0</v>
      </c>
      <c r="F1748" s="492">
        <f t="shared" si="81"/>
        <v>0</v>
      </c>
      <c r="G1748" s="492">
        <f t="shared" si="82"/>
        <v>0</v>
      </c>
      <c r="H1748" s="492">
        <f>IF($S$2="Y",F1748*0.05,0)</f>
        <v>0</v>
      </c>
    </row>
    <row r="1749" spans="1:8" s="494" customFormat="1" ht="15" customHeight="1">
      <c r="A1749" s="490" t="s">
        <v>619</v>
      </c>
      <c r="B1749" s="498" t="s">
        <v>1327</v>
      </c>
      <c r="C1749" s="504" t="str">
        <f t="shared" si="83"/>
        <v>14-01</v>
      </c>
      <c r="D1749" s="500">
        <v>0</v>
      </c>
      <c r="F1749" s="492">
        <f t="shared" si="81"/>
        <v>0</v>
      </c>
      <c r="G1749" s="492">
        <f t="shared" si="82"/>
        <v>0</v>
      </c>
      <c r="H1749" s="492">
        <f>IF($S$3="Y",F1749*0.05,0)</f>
        <v>0</v>
      </c>
    </row>
    <row r="1750" spans="1:8" s="494" customFormat="1" ht="15" customHeight="1">
      <c r="A1750" s="490" t="s">
        <v>619</v>
      </c>
      <c r="B1750" s="498" t="s">
        <v>1327</v>
      </c>
      <c r="C1750" s="505" t="str">
        <f t="shared" si="83"/>
        <v>15-12</v>
      </c>
      <c r="D1750" s="500">
        <v>0</v>
      </c>
      <c r="F1750" s="492">
        <f t="shared" si="81"/>
        <v>0</v>
      </c>
      <c r="G1750" s="492">
        <f t="shared" si="82"/>
        <v>0</v>
      </c>
      <c r="H1750" s="492">
        <f>IF($S$4="Y",F1750*0.05,0)</f>
        <v>0</v>
      </c>
    </row>
    <row r="1751" spans="1:8" s="494" customFormat="1" ht="15" customHeight="1">
      <c r="A1751" s="490" t="s">
        <v>619</v>
      </c>
      <c r="B1751" s="498" t="s">
        <v>1327</v>
      </c>
      <c r="C1751" s="506" t="str">
        <f t="shared" si="83"/>
        <v>16-16</v>
      </c>
      <c r="D1751" s="500">
        <v>0</v>
      </c>
      <c r="F1751" s="492">
        <f t="shared" si="81"/>
        <v>0</v>
      </c>
      <c r="G1751" s="492">
        <f t="shared" si="82"/>
        <v>0</v>
      </c>
      <c r="H1751" s="492">
        <f>IF($S$5="Y",F1751*0.05,0)</f>
        <v>0</v>
      </c>
    </row>
    <row r="1752" spans="1:8" s="494" customFormat="1" ht="15" customHeight="1">
      <c r="A1752" s="490" t="s">
        <v>619</v>
      </c>
      <c r="B1752" s="498" t="s">
        <v>1327</v>
      </c>
      <c r="C1752" s="507" t="str">
        <f t="shared" si="83"/>
        <v>13-01</v>
      </c>
      <c r="D1752" s="500">
        <v>0</v>
      </c>
      <c r="F1752" s="492">
        <f t="shared" si="81"/>
        <v>0</v>
      </c>
      <c r="G1752" s="492">
        <f t="shared" si="82"/>
        <v>0</v>
      </c>
      <c r="H1752" s="492">
        <f>IF($S$6="Y",F1752*0.05,0)</f>
        <v>0</v>
      </c>
    </row>
    <row r="1753" spans="1:8" s="494" customFormat="1" ht="15" customHeight="1">
      <c r="A1753" s="490" t="s">
        <v>619</v>
      </c>
      <c r="B1753" s="498" t="s">
        <v>1327</v>
      </c>
      <c r="C1753" s="508" t="str">
        <f t="shared" si="83"/>
        <v>07-13</v>
      </c>
      <c r="D1753" s="500">
        <v>0</v>
      </c>
      <c r="F1753" s="492">
        <f t="shared" si="81"/>
        <v>0</v>
      </c>
      <c r="G1753" s="492">
        <f t="shared" si="82"/>
        <v>0</v>
      </c>
      <c r="H1753" s="492">
        <f>IF($S$7="Y",F1753*0.05,0)</f>
        <v>0</v>
      </c>
    </row>
    <row r="1754" spans="1:8" s="494" customFormat="1" ht="15" customHeight="1">
      <c r="A1754" s="490" t="s">
        <v>619</v>
      </c>
      <c r="B1754" s="498" t="s">
        <v>1327</v>
      </c>
      <c r="C1754" s="509" t="str">
        <f t="shared" si="83"/>
        <v>11-26</v>
      </c>
      <c r="D1754" s="500">
        <v>0</v>
      </c>
      <c r="F1754" s="492">
        <f t="shared" si="81"/>
        <v>0</v>
      </c>
      <c r="G1754" s="492">
        <f t="shared" si="82"/>
        <v>0</v>
      </c>
      <c r="H1754" s="492">
        <f>IF($S$8="Y",F1754*0.05,0)</f>
        <v>0</v>
      </c>
    </row>
    <row r="1755" spans="1:8" s="494" customFormat="1" ht="15" customHeight="1">
      <c r="A1755" s="490" t="s">
        <v>619</v>
      </c>
      <c r="B1755" s="498" t="s">
        <v>1327</v>
      </c>
      <c r="C1755" s="512" t="str">
        <f t="shared" si="83"/>
        <v>18-01</v>
      </c>
      <c r="D1755" s="500">
        <v>0</v>
      </c>
      <c r="F1755" s="492">
        <f t="shared" si="81"/>
        <v>0</v>
      </c>
      <c r="G1755" s="492">
        <f t="shared" si="82"/>
        <v>0</v>
      </c>
      <c r="H1755" s="492">
        <f>IF($S$9="Y",F1755*0.05,0)</f>
        <v>0</v>
      </c>
    </row>
    <row r="1756" spans="1:8" s="494" customFormat="1" ht="15" customHeight="1">
      <c r="A1756" s="490" t="s">
        <v>619</v>
      </c>
      <c r="B1756" s="498" t="s">
        <v>1327</v>
      </c>
      <c r="C1756" s="513" t="str">
        <f t="shared" si="83"/>
        <v>Color Code</v>
      </c>
      <c r="D1756" s="500">
        <v>0</v>
      </c>
      <c r="F1756" s="492">
        <f t="shared" si="81"/>
        <v>0</v>
      </c>
      <c r="G1756" s="492">
        <f t="shared" si="82"/>
        <v>0</v>
      </c>
      <c r="H1756" s="492">
        <f>IF($S$10="Y",F1756*0.05,0)</f>
        <v>0</v>
      </c>
    </row>
    <row r="1757" spans="1:8" s="494" customFormat="1" ht="15" customHeight="1">
      <c r="A1757" s="490" t="s">
        <v>621</v>
      </c>
      <c r="B1757" s="498" t="s">
        <v>1328</v>
      </c>
      <c r="C1757" s="499" t="str">
        <f t="shared" si="83"/>
        <v>11-12</v>
      </c>
      <c r="D1757" s="500">
        <v>0</v>
      </c>
      <c r="F1757" s="492">
        <f t="shared" si="81"/>
        <v>0</v>
      </c>
      <c r="G1757" s="492">
        <f t="shared" si="82"/>
        <v>0</v>
      </c>
      <c r="H1757" s="492">
        <f>IF($S$2="Y",F1757*0.05,0)</f>
        <v>0</v>
      </c>
    </row>
    <row r="1758" spans="1:8" s="494" customFormat="1" ht="15" customHeight="1">
      <c r="A1758" s="490" t="s">
        <v>621</v>
      </c>
      <c r="B1758" s="498" t="s">
        <v>1328</v>
      </c>
      <c r="C1758" s="504" t="str">
        <f t="shared" si="83"/>
        <v>14-01</v>
      </c>
      <c r="D1758" s="500">
        <v>0</v>
      </c>
      <c r="F1758" s="492">
        <f t="shared" si="81"/>
        <v>0</v>
      </c>
      <c r="G1758" s="492">
        <f t="shared" si="82"/>
        <v>0</v>
      </c>
      <c r="H1758" s="492">
        <f>IF($S$3="Y",F1758*0.05,0)</f>
        <v>0</v>
      </c>
    </row>
    <row r="1759" spans="1:8" s="494" customFormat="1" ht="15" customHeight="1">
      <c r="A1759" s="490" t="s">
        <v>621</v>
      </c>
      <c r="B1759" s="498" t="s">
        <v>1328</v>
      </c>
      <c r="C1759" s="505" t="str">
        <f t="shared" si="83"/>
        <v>15-12</v>
      </c>
      <c r="D1759" s="500">
        <v>0</v>
      </c>
      <c r="F1759" s="492">
        <f t="shared" si="81"/>
        <v>0</v>
      </c>
      <c r="G1759" s="492">
        <f t="shared" si="82"/>
        <v>0</v>
      </c>
      <c r="H1759" s="492">
        <f>IF($S$4="Y",F1759*0.05,0)</f>
        <v>0</v>
      </c>
    </row>
    <row r="1760" spans="1:8" s="494" customFormat="1" ht="15" customHeight="1">
      <c r="A1760" s="490" t="s">
        <v>621</v>
      </c>
      <c r="B1760" s="498" t="s">
        <v>1328</v>
      </c>
      <c r="C1760" s="506" t="str">
        <f t="shared" si="83"/>
        <v>16-16</v>
      </c>
      <c r="D1760" s="500">
        <v>0</v>
      </c>
      <c r="F1760" s="492">
        <f t="shared" si="81"/>
        <v>0</v>
      </c>
      <c r="G1760" s="492">
        <f t="shared" si="82"/>
        <v>0</v>
      </c>
      <c r="H1760" s="492">
        <f>IF($S$5="Y",F1760*0.05,0)</f>
        <v>0</v>
      </c>
    </row>
    <row r="1761" spans="1:8" s="494" customFormat="1" ht="15" customHeight="1">
      <c r="A1761" s="490" t="s">
        <v>621</v>
      </c>
      <c r="B1761" s="498" t="s">
        <v>1328</v>
      </c>
      <c r="C1761" s="507" t="str">
        <f t="shared" si="83"/>
        <v>13-01</v>
      </c>
      <c r="D1761" s="500">
        <v>0</v>
      </c>
      <c r="F1761" s="492">
        <f t="shared" si="81"/>
        <v>0</v>
      </c>
      <c r="G1761" s="492">
        <f t="shared" si="82"/>
        <v>0</v>
      </c>
      <c r="H1761" s="492">
        <f>IF($S$6="Y",F1761*0.05,0)</f>
        <v>0</v>
      </c>
    </row>
    <row r="1762" spans="1:8" s="494" customFormat="1" ht="15" customHeight="1">
      <c r="A1762" s="490" t="s">
        <v>621</v>
      </c>
      <c r="B1762" s="498" t="s">
        <v>1328</v>
      </c>
      <c r="C1762" s="508" t="str">
        <f t="shared" si="83"/>
        <v>07-13</v>
      </c>
      <c r="D1762" s="500">
        <v>0</v>
      </c>
      <c r="F1762" s="492">
        <f t="shared" si="81"/>
        <v>0</v>
      </c>
      <c r="G1762" s="492">
        <f t="shared" si="82"/>
        <v>0</v>
      </c>
      <c r="H1762" s="492">
        <f>IF($S$7="Y",F1762*0.05,0)</f>
        <v>0</v>
      </c>
    </row>
    <row r="1763" spans="1:8" s="494" customFormat="1" ht="15" customHeight="1">
      <c r="A1763" s="490" t="s">
        <v>621</v>
      </c>
      <c r="B1763" s="498" t="s">
        <v>1328</v>
      </c>
      <c r="C1763" s="509" t="str">
        <f t="shared" si="83"/>
        <v>11-26</v>
      </c>
      <c r="D1763" s="500">
        <v>0</v>
      </c>
      <c r="F1763" s="492">
        <f t="shared" si="81"/>
        <v>0</v>
      </c>
      <c r="G1763" s="492">
        <f t="shared" si="82"/>
        <v>0</v>
      </c>
      <c r="H1763" s="492">
        <f>IF($S$8="Y",F1763*0.05,0)</f>
        <v>0</v>
      </c>
    </row>
    <row r="1764" spans="1:8" s="494" customFormat="1" ht="15" customHeight="1">
      <c r="A1764" s="490" t="s">
        <v>621</v>
      </c>
      <c r="B1764" s="498" t="s">
        <v>1328</v>
      </c>
      <c r="C1764" s="512" t="str">
        <f t="shared" si="83"/>
        <v>18-01</v>
      </c>
      <c r="D1764" s="500">
        <v>0</v>
      </c>
      <c r="F1764" s="492">
        <f t="shared" si="81"/>
        <v>0</v>
      </c>
      <c r="G1764" s="492">
        <f t="shared" si="82"/>
        <v>0</v>
      </c>
      <c r="H1764" s="492">
        <f>IF($S$9="Y",F1764*0.05,0)</f>
        <v>0</v>
      </c>
    </row>
    <row r="1765" spans="1:8" s="494" customFormat="1" ht="15" customHeight="1">
      <c r="A1765" s="490" t="s">
        <v>621</v>
      </c>
      <c r="B1765" s="498" t="s">
        <v>1328</v>
      </c>
      <c r="C1765" s="513" t="str">
        <f t="shared" si="83"/>
        <v>Color Code</v>
      </c>
      <c r="D1765" s="500">
        <v>0</v>
      </c>
      <c r="F1765" s="492">
        <f t="shared" si="81"/>
        <v>0</v>
      </c>
      <c r="G1765" s="492">
        <f t="shared" si="82"/>
        <v>0</v>
      </c>
      <c r="H1765" s="492">
        <f>IF($S$10="Y",F1765*0.05,0)</f>
        <v>0</v>
      </c>
    </row>
    <row r="1766" spans="1:8" s="494" customFormat="1" ht="15" customHeight="1">
      <c r="A1766" s="490" t="s">
        <v>623</v>
      </c>
      <c r="B1766" s="498" t="s">
        <v>1329</v>
      </c>
      <c r="C1766" s="499" t="str">
        <f t="shared" si="83"/>
        <v>11-12</v>
      </c>
      <c r="D1766" s="500">
        <v>0</v>
      </c>
      <c r="F1766" s="492">
        <f t="shared" si="81"/>
        <v>0</v>
      </c>
      <c r="G1766" s="492">
        <f t="shared" si="82"/>
        <v>0</v>
      </c>
      <c r="H1766" s="492">
        <f>IF($S$2="Y",F1766*0.05,0)</f>
        <v>0</v>
      </c>
    </row>
    <row r="1767" spans="1:8" s="494" customFormat="1" ht="15" customHeight="1">
      <c r="A1767" s="490" t="s">
        <v>623</v>
      </c>
      <c r="B1767" s="498" t="s">
        <v>1329</v>
      </c>
      <c r="C1767" s="504" t="str">
        <f t="shared" si="83"/>
        <v>14-01</v>
      </c>
      <c r="D1767" s="500">
        <v>0</v>
      </c>
      <c r="F1767" s="492">
        <f t="shared" si="81"/>
        <v>0</v>
      </c>
      <c r="G1767" s="492">
        <f t="shared" si="82"/>
        <v>0</v>
      </c>
      <c r="H1767" s="492">
        <f>IF($S$3="Y",F1767*0.05,0)</f>
        <v>0</v>
      </c>
    </row>
    <row r="1768" spans="1:8" s="494" customFormat="1" ht="15" customHeight="1">
      <c r="A1768" s="490" t="s">
        <v>623</v>
      </c>
      <c r="B1768" s="498" t="s">
        <v>1329</v>
      </c>
      <c r="C1768" s="505" t="str">
        <f t="shared" si="83"/>
        <v>15-12</v>
      </c>
      <c r="D1768" s="500">
        <v>0</v>
      </c>
      <c r="F1768" s="492">
        <f t="shared" si="81"/>
        <v>0</v>
      </c>
      <c r="G1768" s="492">
        <f t="shared" si="82"/>
        <v>0</v>
      </c>
      <c r="H1768" s="492">
        <f>IF($S$4="Y",F1768*0.05,0)</f>
        <v>0</v>
      </c>
    </row>
    <row r="1769" spans="1:8" s="494" customFormat="1" ht="15" customHeight="1">
      <c r="A1769" s="490" t="s">
        <v>623</v>
      </c>
      <c r="B1769" s="498" t="s">
        <v>1329</v>
      </c>
      <c r="C1769" s="506" t="str">
        <f t="shared" si="83"/>
        <v>16-16</v>
      </c>
      <c r="D1769" s="500">
        <v>0</v>
      </c>
      <c r="F1769" s="492">
        <f t="shared" si="81"/>
        <v>0</v>
      </c>
      <c r="G1769" s="492">
        <f t="shared" si="82"/>
        <v>0</v>
      </c>
      <c r="H1769" s="492">
        <f>IF($S$5="Y",F1769*0.05,0)</f>
        <v>0</v>
      </c>
    </row>
    <row r="1770" spans="1:8" s="494" customFormat="1" ht="15" customHeight="1">
      <c r="A1770" s="490" t="s">
        <v>623</v>
      </c>
      <c r="B1770" s="498" t="s">
        <v>1329</v>
      </c>
      <c r="C1770" s="507" t="str">
        <f t="shared" si="83"/>
        <v>13-01</v>
      </c>
      <c r="D1770" s="500">
        <v>0</v>
      </c>
      <c r="F1770" s="492">
        <f t="shared" si="81"/>
        <v>0</v>
      </c>
      <c r="G1770" s="492">
        <f t="shared" si="82"/>
        <v>0</v>
      </c>
      <c r="H1770" s="492">
        <f>IF($S$6="Y",F1770*0.05,0)</f>
        <v>0</v>
      </c>
    </row>
    <row r="1771" spans="1:8" s="494" customFormat="1" ht="15" customHeight="1">
      <c r="A1771" s="490" t="s">
        <v>623</v>
      </c>
      <c r="B1771" s="498" t="s">
        <v>1329</v>
      </c>
      <c r="C1771" s="508" t="str">
        <f t="shared" si="83"/>
        <v>07-13</v>
      </c>
      <c r="D1771" s="500">
        <v>0</v>
      </c>
      <c r="F1771" s="492">
        <f t="shared" si="81"/>
        <v>0</v>
      </c>
      <c r="G1771" s="492">
        <f t="shared" si="82"/>
        <v>0</v>
      </c>
      <c r="H1771" s="492">
        <f>IF($S$7="Y",F1771*0.05,0)</f>
        <v>0</v>
      </c>
    </row>
    <row r="1772" spans="1:8" s="494" customFormat="1" ht="15" customHeight="1">
      <c r="A1772" s="490" t="s">
        <v>623</v>
      </c>
      <c r="B1772" s="498" t="s">
        <v>1329</v>
      </c>
      <c r="C1772" s="509" t="str">
        <f t="shared" si="83"/>
        <v>11-26</v>
      </c>
      <c r="D1772" s="500">
        <v>0</v>
      </c>
      <c r="F1772" s="492">
        <f t="shared" si="81"/>
        <v>0</v>
      </c>
      <c r="G1772" s="492">
        <f t="shared" si="82"/>
        <v>0</v>
      </c>
      <c r="H1772" s="492">
        <f>IF($S$8="Y",F1772*0.05,0)</f>
        <v>0</v>
      </c>
    </row>
    <row r="1773" spans="1:8" s="494" customFormat="1" ht="15" customHeight="1">
      <c r="A1773" s="490" t="s">
        <v>623</v>
      </c>
      <c r="B1773" s="498" t="s">
        <v>1329</v>
      </c>
      <c r="C1773" s="512" t="str">
        <f t="shared" si="83"/>
        <v>18-01</v>
      </c>
      <c r="D1773" s="500">
        <v>0</v>
      </c>
      <c r="F1773" s="492">
        <f t="shared" si="81"/>
        <v>0</v>
      </c>
      <c r="G1773" s="492">
        <f t="shared" si="82"/>
        <v>0</v>
      </c>
      <c r="H1773" s="492">
        <f>IF($S$9="Y",F1773*0.05,0)</f>
        <v>0</v>
      </c>
    </row>
    <row r="1774" spans="1:8" s="494" customFormat="1" ht="15" customHeight="1">
      <c r="A1774" s="490" t="s">
        <v>623</v>
      </c>
      <c r="B1774" s="498" t="s">
        <v>1329</v>
      </c>
      <c r="C1774" s="513" t="str">
        <f t="shared" si="83"/>
        <v>Color Code</v>
      </c>
      <c r="D1774" s="500">
        <v>0</v>
      </c>
      <c r="F1774" s="492">
        <f t="shared" si="81"/>
        <v>0</v>
      </c>
      <c r="G1774" s="492">
        <f t="shared" si="82"/>
        <v>0</v>
      </c>
      <c r="H1774" s="492">
        <f>IF($S$10="Y",F1774*0.05,0)</f>
        <v>0</v>
      </c>
    </row>
    <row r="1775" spans="1:8" s="494" customFormat="1" ht="15" customHeight="1">
      <c r="A1775" s="490" t="s">
        <v>491</v>
      </c>
      <c r="B1775" s="498" t="s">
        <v>1330</v>
      </c>
      <c r="C1775" s="499" t="str">
        <f t="shared" si="83"/>
        <v>11-12</v>
      </c>
      <c r="D1775" s="500">
        <v>0</v>
      </c>
      <c r="F1775" s="492">
        <f t="shared" si="81"/>
        <v>0</v>
      </c>
      <c r="G1775" s="492">
        <f t="shared" si="82"/>
        <v>0</v>
      </c>
      <c r="H1775" s="492">
        <f>IF($S$2="Y",F1775*0.05,0)</f>
        <v>0</v>
      </c>
    </row>
    <row r="1776" spans="1:8" s="494" customFormat="1" ht="15" customHeight="1">
      <c r="A1776" s="490" t="s">
        <v>491</v>
      </c>
      <c r="B1776" s="498" t="s">
        <v>1330</v>
      </c>
      <c r="C1776" s="504" t="str">
        <f t="shared" si="83"/>
        <v>14-01</v>
      </c>
      <c r="D1776" s="500">
        <v>0</v>
      </c>
      <c r="F1776" s="492">
        <f t="shared" si="81"/>
        <v>0</v>
      </c>
      <c r="G1776" s="492">
        <f t="shared" si="82"/>
        <v>0</v>
      </c>
      <c r="H1776" s="492">
        <f>IF($S$3="Y",F1776*0.05,0)</f>
        <v>0</v>
      </c>
    </row>
    <row r="1777" spans="1:8" s="494" customFormat="1" ht="15" customHeight="1">
      <c r="A1777" s="490" t="s">
        <v>491</v>
      </c>
      <c r="B1777" s="498" t="s">
        <v>1330</v>
      </c>
      <c r="C1777" s="505" t="str">
        <f t="shared" si="83"/>
        <v>15-12</v>
      </c>
      <c r="D1777" s="500">
        <v>0</v>
      </c>
      <c r="F1777" s="492">
        <f t="shared" si="81"/>
        <v>0</v>
      </c>
      <c r="G1777" s="492">
        <f t="shared" si="82"/>
        <v>0</v>
      </c>
      <c r="H1777" s="492">
        <f>IF($S$4="Y",F1777*0.05,0)</f>
        <v>0</v>
      </c>
    </row>
    <row r="1778" spans="1:8" s="494" customFormat="1" ht="15" customHeight="1">
      <c r="A1778" s="490" t="s">
        <v>491</v>
      </c>
      <c r="B1778" s="498" t="s">
        <v>1330</v>
      </c>
      <c r="C1778" s="506" t="str">
        <f t="shared" si="83"/>
        <v>16-16</v>
      </c>
      <c r="D1778" s="500">
        <v>0</v>
      </c>
      <c r="F1778" s="492">
        <f t="shared" si="81"/>
        <v>0</v>
      </c>
      <c r="G1778" s="492">
        <f t="shared" si="82"/>
        <v>0</v>
      </c>
      <c r="H1778" s="492">
        <f>IF($S$5="Y",F1778*0.05,0)</f>
        <v>0</v>
      </c>
    </row>
    <row r="1779" spans="1:8" s="494" customFormat="1" ht="15" customHeight="1">
      <c r="A1779" s="490" t="s">
        <v>491</v>
      </c>
      <c r="B1779" s="498" t="s">
        <v>1330</v>
      </c>
      <c r="C1779" s="507" t="str">
        <f t="shared" si="83"/>
        <v>13-01</v>
      </c>
      <c r="D1779" s="500">
        <v>0</v>
      </c>
      <c r="F1779" s="492">
        <f t="shared" si="81"/>
        <v>0</v>
      </c>
      <c r="G1779" s="492">
        <f t="shared" si="82"/>
        <v>0</v>
      </c>
      <c r="H1779" s="492">
        <f>IF($S$6="Y",F1779*0.05,0)</f>
        <v>0</v>
      </c>
    </row>
    <row r="1780" spans="1:8" s="494" customFormat="1" ht="15" customHeight="1">
      <c r="A1780" s="490" t="s">
        <v>491</v>
      </c>
      <c r="B1780" s="498" t="s">
        <v>1330</v>
      </c>
      <c r="C1780" s="508" t="str">
        <f t="shared" si="83"/>
        <v>07-13</v>
      </c>
      <c r="D1780" s="500">
        <v>0</v>
      </c>
      <c r="F1780" s="492">
        <f t="shared" si="81"/>
        <v>0</v>
      </c>
      <c r="G1780" s="492">
        <f t="shared" si="82"/>
        <v>0</v>
      </c>
      <c r="H1780" s="492">
        <f>IF($S$7="Y",F1780*0.05,0)</f>
        <v>0</v>
      </c>
    </row>
    <row r="1781" spans="1:8" s="494" customFormat="1" ht="15" customHeight="1">
      <c r="A1781" s="490" t="s">
        <v>491</v>
      </c>
      <c r="B1781" s="498" t="s">
        <v>1330</v>
      </c>
      <c r="C1781" s="509" t="str">
        <f t="shared" si="83"/>
        <v>11-26</v>
      </c>
      <c r="D1781" s="500">
        <v>0</v>
      </c>
      <c r="F1781" s="492">
        <f t="shared" si="81"/>
        <v>0</v>
      </c>
      <c r="G1781" s="492">
        <f t="shared" si="82"/>
        <v>0</v>
      </c>
      <c r="H1781" s="492">
        <f>IF($S$8="Y",F1781*0.05,0)</f>
        <v>0</v>
      </c>
    </row>
    <row r="1782" spans="1:8" s="494" customFormat="1" ht="15" customHeight="1">
      <c r="A1782" s="490" t="s">
        <v>491</v>
      </c>
      <c r="B1782" s="498" t="s">
        <v>1330</v>
      </c>
      <c r="C1782" s="512" t="str">
        <f t="shared" si="83"/>
        <v>18-01</v>
      </c>
      <c r="D1782" s="500">
        <v>0</v>
      </c>
      <c r="F1782" s="492">
        <f t="shared" si="81"/>
        <v>0</v>
      </c>
      <c r="G1782" s="492">
        <f t="shared" si="82"/>
        <v>0</v>
      </c>
      <c r="H1782" s="492">
        <f>IF($S$9="Y",F1782*0.05,0)</f>
        <v>0</v>
      </c>
    </row>
    <row r="1783" spans="1:8" s="494" customFormat="1" ht="15" customHeight="1">
      <c r="A1783" s="490" t="s">
        <v>491</v>
      </c>
      <c r="B1783" s="498" t="s">
        <v>1330</v>
      </c>
      <c r="C1783" s="513" t="str">
        <f t="shared" si="83"/>
        <v>Color Code</v>
      </c>
      <c r="D1783" s="500">
        <v>0</v>
      </c>
      <c r="F1783" s="492">
        <f t="shared" si="81"/>
        <v>0</v>
      </c>
      <c r="G1783" s="492">
        <f t="shared" si="82"/>
        <v>0</v>
      </c>
      <c r="H1783" s="492">
        <f>IF($S$10="Y",F1783*0.05,0)</f>
        <v>0</v>
      </c>
    </row>
    <row r="1784" spans="1:8" s="494" customFormat="1" ht="15" customHeight="1">
      <c r="A1784" s="490" t="s">
        <v>851</v>
      </c>
      <c r="B1784" s="498" t="s">
        <v>1331</v>
      </c>
      <c r="C1784" s="499" t="str">
        <f t="shared" si="83"/>
        <v>11-12</v>
      </c>
      <c r="D1784" s="500">
        <v>0</v>
      </c>
      <c r="F1784" s="492">
        <f t="shared" si="81"/>
        <v>0</v>
      </c>
      <c r="G1784" s="492">
        <f t="shared" si="82"/>
        <v>0</v>
      </c>
      <c r="H1784" s="492">
        <f>IF($S$2="Y",F1784*0.05,0)</f>
        <v>0</v>
      </c>
    </row>
    <row r="1785" spans="1:8" s="494" customFormat="1" ht="15" customHeight="1">
      <c r="A1785" s="490" t="s">
        <v>851</v>
      </c>
      <c r="B1785" s="498" t="s">
        <v>1331</v>
      </c>
      <c r="C1785" s="504" t="str">
        <f t="shared" si="83"/>
        <v>14-01</v>
      </c>
      <c r="D1785" s="500">
        <v>0</v>
      </c>
      <c r="F1785" s="492">
        <f t="shared" si="81"/>
        <v>0</v>
      </c>
      <c r="G1785" s="492">
        <f t="shared" si="82"/>
        <v>0</v>
      </c>
      <c r="H1785" s="492">
        <f>IF($S$3="Y",F1785*0.05,0)</f>
        <v>0</v>
      </c>
    </row>
    <row r="1786" spans="1:8" s="494" customFormat="1" ht="15" customHeight="1">
      <c r="A1786" s="490" t="s">
        <v>851</v>
      </c>
      <c r="B1786" s="498" t="s">
        <v>1331</v>
      </c>
      <c r="C1786" s="505" t="str">
        <f t="shared" si="83"/>
        <v>15-12</v>
      </c>
      <c r="D1786" s="500">
        <v>0</v>
      </c>
      <c r="F1786" s="492">
        <f t="shared" si="81"/>
        <v>0</v>
      </c>
      <c r="G1786" s="492">
        <f t="shared" si="82"/>
        <v>0</v>
      </c>
      <c r="H1786" s="492">
        <f>IF($S$4="Y",F1786*0.05,0)</f>
        <v>0</v>
      </c>
    </row>
    <row r="1787" spans="1:8" s="494" customFormat="1" ht="15" customHeight="1">
      <c r="A1787" s="490" t="s">
        <v>851</v>
      </c>
      <c r="B1787" s="498" t="s">
        <v>1331</v>
      </c>
      <c r="C1787" s="506" t="str">
        <f t="shared" si="83"/>
        <v>16-16</v>
      </c>
      <c r="D1787" s="500">
        <v>0</v>
      </c>
      <c r="F1787" s="492">
        <f t="shared" si="81"/>
        <v>0</v>
      </c>
      <c r="G1787" s="492">
        <f t="shared" si="82"/>
        <v>0</v>
      </c>
      <c r="H1787" s="492">
        <f>IF($S$5="Y",F1787*0.05,0)</f>
        <v>0</v>
      </c>
    </row>
    <row r="1788" spans="1:8" s="494" customFormat="1" ht="15" customHeight="1">
      <c r="A1788" s="490" t="s">
        <v>851</v>
      </c>
      <c r="B1788" s="498" t="s">
        <v>1331</v>
      </c>
      <c r="C1788" s="507" t="str">
        <f t="shared" si="83"/>
        <v>13-01</v>
      </c>
      <c r="D1788" s="500">
        <v>0</v>
      </c>
      <c r="F1788" s="492">
        <f t="shared" si="81"/>
        <v>0</v>
      </c>
      <c r="G1788" s="492">
        <f t="shared" si="82"/>
        <v>0</v>
      </c>
      <c r="H1788" s="492">
        <f>IF($S$6="Y",F1788*0.05,0)</f>
        <v>0</v>
      </c>
    </row>
    <row r="1789" spans="1:8" s="494" customFormat="1" ht="15" customHeight="1">
      <c r="A1789" s="490" t="s">
        <v>851</v>
      </c>
      <c r="B1789" s="498" t="s">
        <v>1331</v>
      </c>
      <c r="C1789" s="508" t="str">
        <f t="shared" si="83"/>
        <v>07-13</v>
      </c>
      <c r="D1789" s="500">
        <v>0</v>
      </c>
      <c r="F1789" s="492">
        <f t="shared" si="81"/>
        <v>0</v>
      </c>
      <c r="G1789" s="492">
        <f t="shared" si="82"/>
        <v>0</v>
      </c>
      <c r="H1789" s="492">
        <f>IF($S$7="Y",F1789*0.05,0)</f>
        <v>0</v>
      </c>
    </row>
    <row r="1790" spans="1:8" s="494" customFormat="1" ht="15" customHeight="1">
      <c r="A1790" s="490" t="s">
        <v>851</v>
      </c>
      <c r="B1790" s="498" t="s">
        <v>1331</v>
      </c>
      <c r="C1790" s="509" t="str">
        <f t="shared" si="83"/>
        <v>11-26</v>
      </c>
      <c r="D1790" s="500">
        <v>0</v>
      </c>
      <c r="F1790" s="492">
        <f t="shared" si="81"/>
        <v>0</v>
      </c>
      <c r="G1790" s="492">
        <f t="shared" si="82"/>
        <v>0</v>
      </c>
      <c r="H1790" s="492">
        <f>IF($S$8="Y",F1790*0.05,0)</f>
        <v>0</v>
      </c>
    </row>
    <row r="1791" spans="1:8" s="494" customFormat="1" ht="15" customHeight="1">
      <c r="A1791" s="490" t="s">
        <v>851</v>
      </c>
      <c r="B1791" s="498" t="s">
        <v>1331</v>
      </c>
      <c r="C1791" s="512" t="str">
        <f t="shared" si="83"/>
        <v>18-01</v>
      </c>
      <c r="D1791" s="500">
        <v>0</v>
      </c>
      <c r="F1791" s="492">
        <f t="shared" si="81"/>
        <v>0</v>
      </c>
      <c r="G1791" s="492">
        <f t="shared" si="82"/>
        <v>0</v>
      </c>
      <c r="H1791" s="492">
        <f>IF($S$9="Y",F1791*0.05,0)</f>
        <v>0</v>
      </c>
    </row>
    <row r="1792" spans="1:8" s="494" customFormat="1" ht="15" customHeight="1">
      <c r="A1792" s="490" t="s">
        <v>851</v>
      </c>
      <c r="B1792" s="498" t="s">
        <v>1331</v>
      </c>
      <c r="C1792" s="513" t="str">
        <f t="shared" si="83"/>
        <v>Color Code</v>
      </c>
      <c r="D1792" s="500">
        <v>0</v>
      </c>
      <c r="F1792" s="492">
        <f t="shared" si="81"/>
        <v>0</v>
      </c>
      <c r="G1792" s="492">
        <f t="shared" si="82"/>
        <v>0</v>
      </c>
      <c r="H1792" s="492">
        <f>IF($S$10="Y",F1792*0.05,0)</f>
        <v>0</v>
      </c>
    </row>
    <row r="1793" spans="1:8" s="494" customFormat="1" ht="15" customHeight="1">
      <c r="A1793" s="490" t="s">
        <v>853</v>
      </c>
      <c r="B1793" s="498" t="s">
        <v>1332</v>
      </c>
      <c r="C1793" s="499" t="str">
        <f t="shared" si="83"/>
        <v>11-12</v>
      </c>
      <c r="D1793" s="500">
        <v>0</v>
      </c>
      <c r="F1793" s="492">
        <f t="shared" si="81"/>
        <v>0</v>
      </c>
      <c r="G1793" s="492">
        <f t="shared" si="82"/>
        <v>0</v>
      </c>
      <c r="H1793" s="492">
        <f>IF($S$2="Y",F1793*0.05,0)</f>
        <v>0</v>
      </c>
    </row>
    <row r="1794" spans="1:8" s="494" customFormat="1" ht="15" customHeight="1">
      <c r="A1794" s="490" t="s">
        <v>853</v>
      </c>
      <c r="B1794" s="498" t="s">
        <v>1332</v>
      </c>
      <c r="C1794" s="504" t="str">
        <f t="shared" si="83"/>
        <v>14-01</v>
      </c>
      <c r="D1794" s="500">
        <v>0</v>
      </c>
      <c r="F1794" s="492">
        <f t="shared" ref="F1794:F1857" si="84">D1794*E1794</f>
        <v>0</v>
      </c>
      <c r="G1794" s="492">
        <f t="shared" ref="G1794:G1857" si="85">IF($S$11="Y",F1794*0.05,0)</f>
        <v>0</v>
      </c>
      <c r="H1794" s="492">
        <f>IF($S$3="Y",F1794*0.05,0)</f>
        <v>0</v>
      </c>
    </row>
    <row r="1795" spans="1:8" s="494" customFormat="1" ht="15" customHeight="1">
      <c r="A1795" s="490" t="s">
        <v>853</v>
      </c>
      <c r="B1795" s="498" t="s">
        <v>1332</v>
      </c>
      <c r="C1795" s="505" t="str">
        <f t="shared" si="83"/>
        <v>15-12</v>
      </c>
      <c r="D1795" s="500">
        <v>0</v>
      </c>
      <c r="F1795" s="492">
        <f t="shared" si="84"/>
        <v>0</v>
      </c>
      <c r="G1795" s="492">
        <f t="shared" si="85"/>
        <v>0</v>
      </c>
      <c r="H1795" s="492">
        <f>IF($S$4="Y",F1795*0.05,0)</f>
        <v>0</v>
      </c>
    </row>
    <row r="1796" spans="1:8" s="494" customFormat="1" ht="15" customHeight="1">
      <c r="A1796" s="490" t="s">
        <v>853</v>
      </c>
      <c r="B1796" s="498" t="s">
        <v>1332</v>
      </c>
      <c r="C1796" s="506" t="str">
        <f t="shared" si="83"/>
        <v>16-16</v>
      </c>
      <c r="D1796" s="500">
        <v>0</v>
      </c>
      <c r="F1796" s="492">
        <f t="shared" si="84"/>
        <v>0</v>
      </c>
      <c r="G1796" s="492">
        <f t="shared" si="85"/>
        <v>0</v>
      </c>
      <c r="H1796" s="492">
        <f>IF($S$5="Y",F1796*0.05,0)</f>
        <v>0</v>
      </c>
    </row>
    <row r="1797" spans="1:8" s="494" customFormat="1" ht="15" customHeight="1">
      <c r="A1797" s="490" t="s">
        <v>853</v>
      </c>
      <c r="B1797" s="498" t="s">
        <v>1332</v>
      </c>
      <c r="C1797" s="507" t="str">
        <f t="shared" si="83"/>
        <v>13-01</v>
      </c>
      <c r="D1797" s="500">
        <v>0</v>
      </c>
      <c r="F1797" s="492">
        <f t="shared" si="84"/>
        <v>0</v>
      </c>
      <c r="G1797" s="492">
        <f t="shared" si="85"/>
        <v>0</v>
      </c>
      <c r="H1797" s="492">
        <f>IF($S$6="Y",F1797*0.05,0)</f>
        <v>0</v>
      </c>
    </row>
    <row r="1798" spans="1:8" s="494" customFormat="1" ht="15" customHeight="1">
      <c r="A1798" s="490" t="s">
        <v>853</v>
      </c>
      <c r="B1798" s="498" t="s">
        <v>1332</v>
      </c>
      <c r="C1798" s="508" t="str">
        <f t="shared" si="83"/>
        <v>07-13</v>
      </c>
      <c r="D1798" s="500">
        <v>0</v>
      </c>
      <c r="F1798" s="492">
        <f t="shared" si="84"/>
        <v>0</v>
      </c>
      <c r="G1798" s="492">
        <f t="shared" si="85"/>
        <v>0</v>
      </c>
      <c r="H1798" s="492">
        <f>IF($S$7="Y",F1798*0.05,0)</f>
        <v>0</v>
      </c>
    </row>
    <row r="1799" spans="1:8" s="494" customFormat="1" ht="15" customHeight="1">
      <c r="A1799" s="490" t="s">
        <v>853</v>
      </c>
      <c r="B1799" s="498" t="s">
        <v>1332</v>
      </c>
      <c r="C1799" s="509" t="str">
        <f t="shared" si="83"/>
        <v>11-26</v>
      </c>
      <c r="D1799" s="500">
        <v>0</v>
      </c>
      <c r="F1799" s="492">
        <f t="shared" si="84"/>
        <v>0</v>
      </c>
      <c r="G1799" s="492">
        <f t="shared" si="85"/>
        <v>0</v>
      </c>
      <c r="H1799" s="492">
        <f>IF($S$8="Y",F1799*0.05,0)</f>
        <v>0</v>
      </c>
    </row>
    <row r="1800" spans="1:8" s="494" customFormat="1" ht="15" customHeight="1">
      <c r="A1800" s="490" t="s">
        <v>853</v>
      </c>
      <c r="B1800" s="498" t="s">
        <v>1332</v>
      </c>
      <c r="C1800" s="512" t="str">
        <f t="shared" si="83"/>
        <v>18-01</v>
      </c>
      <c r="D1800" s="500">
        <v>0</v>
      </c>
      <c r="F1800" s="492">
        <f t="shared" si="84"/>
        <v>0</v>
      </c>
      <c r="G1800" s="492">
        <f t="shared" si="85"/>
        <v>0</v>
      </c>
      <c r="H1800" s="492">
        <f>IF($S$9="Y",F1800*0.05,0)</f>
        <v>0</v>
      </c>
    </row>
    <row r="1801" spans="1:8" s="494" customFormat="1" ht="15" customHeight="1">
      <c r="A1801" s="490" t="s">
        <v>853</v>
      </c>
      <c r="B1801" s="498" t="s">
        <v>1332</v>
      </c>
      <c r="C1801" s="513" t="str">
        <f t="shared" si="83"/>
        <v>Color Code</v>
      </c>
      <c r="D1801" s="500">
        <v>0</v>
      </c>
      <c r="F1801" s="492">
        <f t="shared" si="84"/>
        <v>0</v>
      </c>
      <c r="G1801" s="492">
        <f t="shared" si="85"/>
        <v>0</v>
      </c>
      <c r="H1801" s="492">
        <f>IF($S$10="Y",F1801*0.05,0)</f>
        <v>0</v>
      </c>
    </row>
    <row r="1802" spans="1:8" s="494" customFormat="1" ht="15" customHeight="1">
      <c r="A1802" s="490" t="s">
        <v>855</v>
      </c>
      <c r="B1802" s="498" t="s">
        <v>1333</v>
      </c>
      <c r="C1802" s="499" t="str">
        <f t="shared" si="83"/>
        <v>11-12</v>
      </c>
      <c r="D1802" s="500">
        <v>0</v>
      </c>
      <c r="F1802" s="492">
        <f t="shared" si="84"/>
        <v>0</v>
      </c>
      <c r="G1802" s="492">
        <f t="shared" si="85"/>
        <v>0</v>
      </c>
      <c r="H1802" s="492">
        <f>IF($S$2="Y",F1802*0.05,0)</f>
        <v>0</v>
      </c>
    </row>
    <row r="1803" spans="1:8" s="494" customFormat="1" ht="15" customHeight="1">
      <c r="A1803" s="490" t="s">
        <v>855</v>
      </c>
      <c r="B1803" s="498" t="s">
        <v>1333</v>
      </c>
      <c r="C1803" s="504" t="str">
        <f t="shared" ref="C1803:C1866" si="86">C1794</f>
        <v>14-01</v>
      </c>
      <c r="D1803" s="500">
        <v>0</v>
      </c>
      <c r="F1803" s="492">
        <f t="shared" si="84"/>
        <v>0</v>
      </c>
      <c r="G1803" s="492">
        <f t="shared" si="85"/>
        <v>0</v>
      </c>
      <c r="H1803" s="492">
        <f>IF($S$3="Y",F1803*0.05,0)</f>
        <v>0</v>
      </c>
    </row>
    <row r="1804" spans="1:8" s="494" customFormat="1" ht="15" customHeight="1">
      <c r="A1804" s="490" t="s">
        <v>855</v>
      </c>
      <c r="B1804" s="498" t="s">
        <v>1333</v>
      </c>
      <c r="C1804" s="505" t="str">
        <f t="shared" si="86"/>
        <v>15-12</v>
      </c>
      <c r="D1804" s="500">
        <v>0</v>
      </c>
      <c r="F1804" s="492">
        <f t="shared" si="84"/>
        <v>0</v>
      </c>
      <c r="G1804" s="492">
        <f t="shared" si="85"/>
        <v>0</v>
      </c>
      <c r="H1804" s="492">
        <f>IF($S$4="Y",F1804*0.05,0)</f>
        <v>0</v>
      </c>
    </row>
    <row r="1805" spans="1:8" s="494" customFormat="1" ht="15" customHeight="1">
      <c r="A1805" s="490" t="s">
        <v>855</v>
      </c>
      <c r="B1805" s="498" t="s">
        <v>1333</v>
      </c>
      <c r="C1805" s="506" t="str">
        <f t="shared" si="86"/>
        <v>16-16</v>
      </c>
      <c r="D1805" s="500">
        <v>0</v>
      </c>
      <c r="F1805" s="492">
        <f t="shared" si="84"/>
        <v>0</v>
      </c>
      <c r="G1805" s="492">
        <f t="shared" si="85"/>
        <v>0</v>
      </c>
      <c r="H1805" s="492">
        <f>IF($S$5="Y",F1805*0.05,0)</f>
        <v>0</v>
      </c>
    </row>
    <row r="1806" spans="1:8" s="494" customFormat="1" ht="15" customHeight="1">
      <c r="A1806" s="490" t="s">
        <v>855</v>
      </c>
      <c r="B1806" s="498" t="s">
        <v>1333</v>
      </c>
      <c r="C1806" s="507" t="str">
        <f t="shared" si="86"/>
        <v>13-01</v>
      </c>
      <c r="D1806" s="500">
        <v>0</v>
      </c>
      <c r="F1806" s="492">
        <f t="shared" si="84"/>
        <v>0</v>
      </c>
      <c r="G1806" s="492">
        <f t="shared" si="85"/>
        <v>0</v>
      </c>
      <c r="H1806" s="492">
        <f>IF($S$6="Y",F1806*0.05,0)</f>
        <v>0</v>
      </c>
    </row>
    <row r="1807" spans="1:8" s="494" customFormat="1" ht="15" customHeight="1">
      <c r="A1807" s="490" t="s">
        <v>855</v>
      </c>
      <c r="B1807" s="498" t="s">
        <v>1333</v>
      </c>
      <c r="C1807" s="508" t="str">
        <f t="shared" si="86"/>
        <v>07-13</v>
      </c>
      <c r="D1807" s="500">
        <v>0</v>
      </c>
      <c r="F1807" s="492">
        <f t="shared" si="84"/>
        <v>0</v>
      </c>
      <c r="G1807" s="492">
        <f t="shared" si="85"/>
        <v>0</v>
      </c>
      <c r="H1807" s="492">
        <f>IF($S$7="Y",F1807*0.05,0)</f>
        <v>0</v>
      </c>
    </row>
    <row r="1808" spans="1:8" s="494" customFormat="1" ht="15" customHeight="1">
      <c r="A1808" s="490" t="s">
        <v>855</v>
      </c>
      <c r="B1808" s="498" t="s">
        <v>1333</v>
      </c>
      <c r="C1808" s="509" t="str">
        <f t="shared" si="86"/>
        <v>11-26</v>
      </c>
      <c r="D1808" s="500">
        <v>0</v>
      </c>
      <c r="F1808" s="492">
        <f t="shared" si="84"/>
        <v>0</v>
      </c>
      <c r="G1808" s="492">
        <f t="shared" si="85"/>
        <v>0</v>
      </c>
      <c r="H1808" s="492">
        <f>IF($S$8="Y",F1808*0.05,0)</f>
        <v>0</v>
      </c>
    </row>
    <row r="1809" spans="1:8" s="494" customFormat="1" ht="15" customHeight="1">
      <c r="A1809" s="490" t="s">
        <v>855</v>
      </c>
      <c r="B1809" s="498" t="s">
        <v>1333</v>
      </c>
      <c r="C1809" s="512" t="str">
        <f t="shared" si="86"/>
        <v>18-01</v>
      </c>
      <c r="D1809" s="500">
        <v>0</v>
      </c>
      <c r="F1809" s="492">
        <f t="shared" si="84"/>
        <v>0</v>
      </c>
      <c r="G1809" s="492">
        <f t="shared" si="85"/>
        <v>0</v>
      </c>
      <c r="H1809" s="492">
        <f>IF($S$9="Y",F1809*0.05,0)</f>
        <v>0</v>
      </c>
    </row>
    <row r="1810" spans="1:8" s="494" customFormat="1" ht="15" customHeight="1">
      <c r="A1810" s="490" t="s">
        <v>855</v>
      </c>
      <c r="B1810" s="498" t="s">
        <v>1333</v>
      </c>
      <c r="C1810" s="513" t="str">
        <f t="shared" si="86"/>
        <v>Color Code</v>
      </c>
      <c r="D1810" s="500">
        <v>0</v>
      </c>
      <c r="F1810" s="492">
        <f t="shared" si="84"/>
        <v>0</v>
      </c>
      <c r="G1810" s="492">
        <f t="shared" si="85"/>
        <v>0</v>
      </c>
      <c r="H1810" s="492">
        <f>IF($S$10="Y",F1810*0.05,0)</f>
        <v>0</v>
      </c>
    </row>
    <row r="1811" spans="1:8" s="494" customFormat="1" ht="15" customHeight="1">
      <c r="A1811" s="490" t="s">
        <v>663</v>
      </c>
      <c r="B1811" s="498" t="s">
        <v>1334</v>
      </c>
      <c r="C1811" s="499" t="str">
        <f t="shared" si="86"/>
        <v>11-12</v>
      </c>
      <c r="D1811" s="500">
        <v>0</v>
      </c>
      <c r="F1811" s="492">
        <f t="shared" si="84"/>
        <v>0</v>
      </c>
      <c r="G1811" s="492">
        <f t="shared" si="85"/>
        <v>0</v>
      </c>
      <c r="H1811" s="492">
        <f>IF($S$2="Y",F1811*0.05,0)</f>
        <v>0</v>
      </c>
    </row>
    <row r="1812" spans="1:8" s="494" customFormat="1" ht="15" customHeight="1">
      <c r="A1812" s="490" t="s">
        <v>663</v>
      </c>
      <c r="B1812" s="498" t="s">
        <v>1334</v>
      </c>
      <c r="C1812" s="504" t="str">
        <f t="shared" si="86"/>
        <v>14-01</v>
      </c>
      <c r="D1812" s="500">
        <v>0</v>
      </c>
      <c r="F1812" s="492">
        <f t="shared" si="84"/>
        <v>0</v>
      </c>
      <c r="G1812" s="492">
        <f t="shared" si="85"/>
        <v>0</v>
      </c>
      <c r="H1812" s="492">
        <f>IF($S$3="Y",F1812*0.05,0)</f>
        <v>0</v>
      </c>
    </row>
    <row r="1813" spans="1:8" s="494" customFormat="1" ht="15" customHeight="1">
      <c r="A1813" s="490" t="s">
        <v>663</v>
      </c>
      <c r="B1813" s="498" t="s">
        <v>1334</v>
      </c>
      <c r="C1813" s="505" t="str">
        <f t="shared" si="86"/>
        <v>15-12</v>
      </c>
      <c r="D1813" s="500">
        <v>0</v>
      </c>
      <c r="F1813" s="492">
        <f t="shared" si="84"/>
        <v>0</v>
      </c>
      <c r="G1813" s="492">
        <f t="shared" si="85"/>
        <v>0</v>
      </c>
      <c r="H1813" s="492">
        <f>IF($S$4="Y",F1813*0.05,0)</f>
        <v>0</v>
      </c>
    </row>
    <row r="1814" spans="1:8" s="494" customFormat="1" ht="15" customHeight="1">
      <c r="A1814" s="490" t="s">
        <v>663</v>
      </c>
      <c r="B1814" s="498" t="s">
        <v>1334</v>
      </c>
      <c r="C1814" s="506" t="str">
        <f t="shared" si="86"/>
        <v>16-16</v>
      </c>
      <c r="D1814" s="500">
        <v>0</v>
      </c>
      <c r="F1814" s="492">
        <f t="shared" si="84"/>
        <v>0</v>
      </c>
      <c r="G1814" s="492">
        <f t="shared" si="85"/>
        <v>0</v>
      </c>
      <c r="H1814" s="492">
        <f>IF($S$5="Y",F1814*0.05,0)</f>
        <v>0</v>
      </c>
    </row>
    <row r="1815" spans="1:8" s="494" customFormat="1" ht="15" customHeight="1">
      <c r="A1815" s="490" t="s">
        <v>663</v>
      </c>
      <c r="B1815" s="498" t="s">
        <v>1334</v>
      </c>
      <c r="C1815" s="507" t="str">
        <f t="shared" si="86"/>
        <v>13-01</v>
      </c>
      <c r="D1815" s="500">
        <v>0</v>
      </c>
      <c r="F1815" s="492">
        <f t="shared" si="84"/>
        <v>0</v>
      </c>
      <c r="G1815" s="492">
        <f t="shared" si="85"/>
        <v>0</v>
      </c>
      <c r="H1815" s="492">
        <f>IF($S$6="Y",F1815*0.05,0)</f>
        <v>0</v>
      </c>
    </row>
    <row r="1816" spans="1:8" s="494" customFormat="1" ht="15" customHeight="1">
      <c r="A1816" s="490" t="s">
        <v>663</v>
      </c>
      <c r="B1816" s="498" t="s">
        <v>1334</v>
      </c>
      <c r="C1816" s="508" t="str">
        <f t="shared" si="86"/>
        <v>07-13</v>
      </c>
      <c r="D1816" s="500">
        <v>0</v>
      </c>
      <c r="F1816" s="492">
        <f t="shared" si="84"/>
        <v>0</v>
      </c>
      <c r="G1816" s="492">
        <f t="shared" si="85"/>
        <v>0</v>
      </c>
      <c r="H1816" s="492">
        <f>IF($S$7="Y",F1816*0.05,0)</f>
        <v>0</v>
      </c>
    </row>
    <row r="1817" spans="1:8" s="494" customFormat="1" ht="15" customHeight="1">
      <c r="A1817" s="490" t="s">
        <v>663</v>
      </c>
      <c r="B1817" s="498" t="s">
        <v>1334</v>
      </c>
      <c r="C1817" s="509" t="str">
        <f t="shared" si="86"/>
        <v>11-26</v>
      </c>
      <c r="D1817" s="500">
        <v>0</v>
      </c>
      <c r="F1817" s="492">
        <f t="shared" si="84"/>
        <v>0</v>
      </c>
      <c r="G1817" s="492">
        <f t="shared" si="85"/>
        <v>0</v>
      </c>
      <c r="H1817" s="492">
        <f>IF($S$8="Y",F1817*0.05,0)</f>
        <v>0</v>
      </c>
    </row>
    <row r="1818" spans="1:8" s="494" customFormat="1" ht="15" customHeight="1">
      <c r="A1818" s="490" t="s">
        <v>663</v>
      </c>
      <c r="B1818" s="498" t="s">
        <v>1334</v>
      </c>
      <c r="C1818" s="512" t="str">
        <f t="shared" si="86"/>
        <v>18-01</v>
      </c>
      <c r="D1818" s="500">
        <v>0</v>
      </c>
      <c r="F1818" s="492">
        <f t="shared" si="84"/>
        <v>0</v>
      </c>
      <c r="G1818" s="492">
        <f t="shared" si="85"/>
        <v>0</v>
      </c>
      <c r="H1818" s="492">
        <f>IF($S$9="Y",F1818*0.05,0)</f>
        <v>0</v>
      </c>
    </row>
    <row r="1819" spans="1:8" s="494" customFormat="1" ht="15" customHeight="1">
      <c r="A1819" s="490" t="s">
        <v>663</v>
      </c>
      <c r="B1819" s="498" t="s">
        <v>1334</v>
      </c>
      <c r="C1819" s="513" t="str">
        <f t="shared" si="86"/>
        <v>Color Code</v>
      </c>
      <c r="D1819" s="500">
        <v>0</v>
      </c>
      <c r="F1819" s="492">
        <f t="shared" si="84"/>
        <v>0</v>
      </c>
      <c r="G1819" s="492">
        <f t="shared" si="85"/>
        <v>0</v>
      </c>
      <c r="H1819" s="492">
        <f>IF($S$10="Y",F1819*0.05,0)</f>
        <v>0</v>
      </c>
    </row>
    <row r="1820" spans="1:8" s="494" customFormat="1" ht="15" customHeight="1">
      <c r="A1820" s="490" t="s">
        <v>857</v>
      </c>
      <c r="B1820" s="498" t="s">
        <v>1335</v>
      </c>
      <c r="C1820" s="499" t="str">
        <f t="shared" si="86"/>
        <v>11-12</v>
      </c>
      <c r="D1820" s="500">
        <v>0</v>
      </c>
      <c r="F1820" s="492">
        <f t="shared" si="84"/>
        <v>0</v>
      </c>
      <c r="G1820" s="492">
        <f t="shared" si="85"/>
        <v>0</v>
      </c>
      <c r="H1820" s="492">
        <f>IF($S$2="Y",F1820*0.05,0)</f>
        <v>0</v>
      </c>
    </row>
    <row r="1821" spans="1:8" s="494" customFormat="1" ht="15" customHeight="1">
      <c r="A1821" s="490" t="s">
        <v>857</v>
      </c>
      <c r="B1821" s="498" t="s">
        <v>1335</v>
      </c>
      <c r="C1821" s="504" t="str">
        <f t="shared" si="86"/>
        <v>14-01</v>
      </c>
      <c r="D1821" s="500">
        <v>0</v>
      </c>
      <c r="F1821" s="492">
        <f t="shared" si="84"/>
        <v>0</v>
      </c>
      <c r="G1821" s="492">
        <f t="shared" si="85"/>
        <v>0</v>
      </c>
      <c r="H1821" s="492">
        <f>IF($S$3="Y",F1821*0.05,0)</f>
        <v>0</v>
      </c>
    </row>
    <row r="1822" spans="1:8" s="494" customFormat="1" ht="15" customHeight="1">
      <c r="A1822" s="490" t="s">
        <v>857</v>
      </c>
      <c r="B1822" s="498" t="s">
        <v>1335</v>
      </c>
      <c r="C1822" s="505" t="str">
        <f t="shared" si="86"/>
        <v>15-12</v>
      </c>
      <c r="D1822" s="500">
        <v>0</v>
      </c>
      <c r="F1822" s="492">
        <f t="shared" si="84"/>
        <v>0</v>
      </c>
      <c r="G1822" s="492">
        <f t="shared" si="85"/>
        <v>0</v>
      </c>
      <c r="H1822" s="492">
        <f>IF($S$4="Y",F1822*0.05,0)</f>
        <v>0</v>
      </c>
    </row>
    <row r="1823" spans="1:8" s="494" customFormat="1" ht="15" customHeight="1">
      <c r="A1823" s="490" t="s">
        <v>857</v>
      </c>
      <c r="B1823" s="498" t="s">
        <v>1335</v>
      </c>
      <c r="C1823" s="506" t="str">
        <f t="shared" si="86"/>
        <v>16-16</v>
      </c>
      <c r="D1823" s="500">
        <v>0</v>
      </c>
      <c r="F1823" s="492">
        <f t="shared" si="84"/>
        <v>0</v>
      </c>
      <c r="G1823" s="492">
        <f t="shared" si="85"/>
        <v>0</v>
      </c>
      <c r="H1823" s="492">
        <f>IF($S$5="Y",F1823*0.05,0)</f>
        <v>0</v>
      </c>
    </row>
    <row r="1824" spans="1:8" s="494" customFormat="1" ht="15" customHeight="1">
      <c r="A1824" s="490" t="s">
        <v>857</v>
      </c>
      <c r="B1824" s="498" t="s">
        <v>1335</v>
      </c>
      <c r="C1824" s="507" t="str">
        <f t="shared" si="86"/>
        <v>13-01</v>
      </c>
      <c r="D1824" s="500">
        <v>0</v>
      </c>
      <c r="F1824" s="492">
        <f t="shared" si="84"/>
        <v>0</v>
      </c>
      <c r="G1824" s="492">
        <f t="shared" si="85"/>
        <v>0</v>
      </c>
      <c r="H1824" s="492">
        <f>IF($S$6="Y",F1824*0.05,0)</f>
        <v>0</v>
      </c>
    </row>
    <row r="1825" spans="1:8" s="494" customFormat="1" ht="15" customHeight="1">
      <c r="A1825" s="490" t="s">
        <v>857</v>
      </c>
      <c r="B1825" s="498" t="s">
        <v>1335</v>
      </c>
      <c r="C1825" s="508" t="str">
        <f t="shared" si="86"/>
        <v>07-13</v>
      </c>
      <c r="D1825" s="500">
        <v>0</v>
      </c>
      <c r="F1825" s="492">
        <f t="shared" si="84"/>
        <v>0</v>
      </c>
      <c r="G1825" s="492">
        <f t="shared" si="85"/>
        <v>0</v>
      </c>
      <c r="H1825" s="492">
        <f>IF($S$7="Y",F1825*0.05,0)</f>
        <v>0</v>
      </c>
    </row>
    <row r="1826" spans="1:8" s="494" customFormat="1" ht="15" customHeight="1">
      <c r="A1826" s="490" t="s">
        <v>857</v>
      </c>
      <c r="B1826" s="498" t="s">
        <v>1335</v>
      </c>
      <c r="C1826" s="509" t="str">
        <f t="shared" si="86"/>
        <v>11-26</v>
      </c>
      <c r="D1826" s="500">
        <v>0</v>
      </c>
      <c r="F1826" s="492">
        <f t="shared" si="84"/>
        <v>0</v>
      </c>
      <c r="G1826" s="492">
        <f t="shared" si="85"/>
        <v>0</v>
      </c>
      <c r="H1826" s="492">
        <f>IF($S$8="Y",F1826*0.05,0)</f>
        <v>0</v>
      </c>
    </row>
    <row r="1827" spans="1:8" s="494" customFormat="1" ht="15" customHeight="1">
      <c r="A1827" s="490" t="s">
        <v>857</v>
      </c>
      <c r="B1827" s="498" t="s">
        <v>1335</v>
      </c>
      <c r="C1827" s="512" t="str">
        <f t="shared" si="86"/>
        <v>18-01</v>
      </c>
      <c r="D1827" s="500">
        <v>0</v>
      </c>
      <c r="F1827" s="492">
        <f t="shared" si="84"/>
        <v>0</v>
      </c>
      <c r="G1827" s="492">
        <f t="shared" si="85"/>
        <v>0</v>
      </c>
      <c r="H1827" s="492">
        <f>IF($S$9="Y",F1827*0.05,0)</f>
        <v>0</v>
      </c>
    </row>
    <row r="1828" spans="1:8" s="494" customFormat="1" ht="15" customHeight="1">
      <c r="A1828" s="490" t="s">
        <v>857</v>
      </c>
      <c r="B1828" s="498" t="s">
        <v>1335</v>
      </c>
      <c r="C1828" s="513" t="str">
        <f t="shared" si="86"/>
        <v>Color Code</v>
      </c>
      <c r="D1828" s="500">
        <v>0</v>
      </c>
      <c r="F1828" s="492">
        <f t="shared" si="84"/>
        <v>0</v>
      </c>
      <c r="G1828" s="492">
        <f t="shared" si="85"/>
        <v>0</v>
      </c>
      <c r="H1828" s="492">
        <f>IF($S$10="Y",F1828*0.05,0)</f>
        <v>0</v>
      </c>
    </row>
    <row r="1829" spans="1:8" s="494" customFormat="1" ht="15" customHeight="1">
      <c r="A1829" s="490" t="s">
        <v>665</v>
      </c>
      <c r="B1829" s="498" t="s">
        <v>1336</v>
      </c>
      <c r="C1829" s="499" t="str">
        <f t="shared" si="86"/>
        <v>11-12</v>
      </c>
      <c r="D1829" s="500">
        <v>0</v>
      </c>
      <c r="F1829" s="492">
        <f t="shared" si="84"/>
        <v>0</v>
      </c>
      <c r="G1829" s="492">
        <f t="shared" si="85"/>
        <v>0</v>
      </c>
      <c r="H1829" s="492">
        <f>IF($S$2="Y",F1829*0.05,0)</f>
        <v>0</v>
      </c>
    </row>
    <row r="1830" spans="1:8" s="494" customFormat="1" ht="15" customHeight="1">
      <c r="A1830" s="490" t="s">
        <v>665</v>
      </c>
      <c r="B1830" s="498" t="s">
        <v>1336</v>
      </c>
      <c r="C1830" s="504" t="str">
        <f t="shared" si="86"/>
        <v>14-01</v>
      </c>
      <c r="D1830" s="500">
        <v>0</v>
      </c>
      <c r="F1830" s="492">
        <f t="shared" si="84"/>
        <v>0</v>
      </c>
      <c r="G1830" s="492">
        <f t="shared" si="85"/>
        <v>0</v>
      </c>
      <c r="H1830" s="492">
        <f>IF($S$3="Y",F1830*0.05,0)</f>
        <v>0</v>
      </c>
    </row>
    <row r="1831" spans="1:8" s="494" customFormat="1" ht="15" customHeight="1">
      <c r="A1831" s="490" t="s">
        <v>665</v>
      </c>
      <c r="B1831" s="498" t="s">
        <v>1336</v>
      </c>
      <c r="C1831" s="505" t="str">
        <f t="shared" si="86"/>
        <v>15-12</v>
      </c>
      <c r="D1831" s="500">
        <v>0</v>
      </c>
      <c r="F1831" s="492">
        <f t="shared" si="84"/>
        <v>0</v>
      </c>
      <c r="G1831" s="492">
        <f t="shared" si="85"/>
        <v>0</v>
      </c>
      <c r="H1831" s="492">
        <f>IF($S$4="Y",F1831*0.05,0)</f>
        <v>0</v>
      </c>
    </row>
    <row r="1832" spans="1:8" s="494" customFormat="1" ht="15" customHeight="1">
      <c r="A1832" s="490" t="s">
        <v>665</v>
      </c>
      <c r="B1832" s="498" t="s">
        <v>1336</v>
      </c>
      <c r="C1832" s="506" t="str">
        <f t="shared" si="86"/>
        <v>16-16</v>
      </c>
      <c r="D1832" s="500">
        <v>0</v>
      </c>
      <c r="F1832" s="492">
        <f t="shared" si="84"/>
        <v>0</v>
      </c>
      <c r="G1832" s="492">
        <f t="shared" si="85"/>
        <v>0</v>
      </c>
      <c r="H1832" s="492">
        <f>IF($S$5="Y",F1832*0.05,0)</f>
        <v>0</v>
      </c>
    </row>
    <row r="1833" spans="1:8" s="494" customFormat="1" ht="15" customHeight="1">
      <c r="A1833" s="490" t="s">
        <v>665</v>
      </c>
      <c r="B1833" s="498" t="s">
        <v>1336</v>
      </c>
      <c r="C1833" s="507" t="str">
        <f t="shared" si="86"/>
        <v>13-01</v>
      </c>
      <c r="D1833" s="500">
        <v>0</v>
      </c>
      <c r="F1833" s="492">
        <f t="shared" si="84"/>
        <v>0</v>
      </c>
      <c r="G1833" s="492">
        <f t="shared" si="85"/>
        <v>0</v>
      </c>
      <c r="H1833" s="492">
        <f>IF($S$6="Y",F1833*0.05,0)</f>
        <v>0</v>
      </c>
    </row>
    <row r="1834" spans="1:8" s="494" customFormat="1" ht="15" customHeight="1">
      <c r="A1834" s="490" t="s">
        <v>665</v>
      </c>
      <c r="B1834" s="498" t="s">
        <v>1336</v>
      </c>
      <c r="C1834" s="508" t="str">
        <f t="shared" si="86"/>
        <v>07-13</v>
      </c>
      <c r="D1834" s="500">
        <v>0</v>
      </c>
      <c r="F1834" s="492">
        <f t="shared" si="84"/>
        <v>0</v>
      </c>
      <c r="G1834" s="492">
        <f t="shared" si="85"/>
        <v>0</v>
      </c>
      <c r="H1834" s="492">
        <f>IF($S$7="Y",F1834*0.05,0)</f>
        <v>0</v>
      </c>
    </row>
    <row r="1835" spans="1:8" s="494" customFormat="1" ht="15" customHeight="1">
      <c r="A1835" s="490" t="s">
        <v>665</v>
      </c>
      <c r="B1835" s="498" t="s">
        <v>1336</v>
      </c>
      <c r="C1835" s="509" t="str">
        <f t="shared" si="86"/>
        <v>11-26</v>
      </c>
      <c r="D1835" s="500">
        <v>0</v>
      </c>
      <c r="F1835" s="492">
        <f t="shared" si="84"/>
        <v>0</v>
      </c>
      <c r="G1835" s="492">
        <f t="shared" si="85"/>
        <v>0</v>
      </c>
      <c r="H1835" s="492">
        <f>IF($S$8="Y",F1835*0.05,0)</f>
        <v>0</v>
      </c>
    </row>
    <row r="1836" spans="1:8" s="494" customFormat="1" ht="15" customHeight="1">
      <c r="A1836" s="490" t="s">
        <v>665</v>
      </c>
      <c r="B1836" s="498" t="s">
        <v>1336</v>
      </c>
      <c r="C1836" s="512" t="str">
        <f t="shared" si="86"/>
        <v>18-01</v>
      </c>
      <c r="D1836" s="500">
        <v>0</v>
      </c>
      <c r="F1836" s="492">
        <f t="shared" si="84"/>
        <v>0</v>
      </c>
      <c r="G1836" s="492">
        <f t="shared" si="85"/>
        <v>0</v>
      </c>
      <c r="H1836" s="492">
        <f>IF($S$9="Y",F1836*0.05,0)</f>
        <v>0</v>
      </c>
    </row>
    <row r="1837" spans="1:8" s="494" customFormat="1" ht="15" customHeight="1">
      <c r="A1837" s="490" t="s">
        <v>665</v>
      </c>
      <c r="B1837" s="498" t="s">
        <v>1336</v>
      </c>
      <c r="C1837" s="513" t="str">
        <f t="shared" si="86"/>
        <v>Color Code</v>
      </c>
      <c r="D1837" s="500">
        <v>0</v>
      </c>
      <c r="F1837" s="492">
        <f t="shared" si="84"/>
        <v>0</v>
      </c>
      <c r="G1837" s="492">
        <f t="shared" si="85"/>
        <v>0</v>
      </c>
      <c r="H1837" s="492">
        <f>IF($S$10="Y",F1837*0.05,0)</f>
        <v>0</v>
      </c>
    </row>
    <row r="1838" spans="1:8" s="494" customFormat="1" ht="15" customHeight="1">
      <c r="A1838" s="490" t="s">
        <v>723</v>
      </c>
      <c r="B1838" s="498" t="s">
        <v>1337</v>
      </c>
      <c r="C1838" s="499" t="str">
        <f t="shared" si="86"/>
        <v>11-12</v>
      </c>
      <c r="D1838" s="500">
        <v>0</v>
      </c>
      <c r="F1838" s="492">
        <f t="shared" si="84"/>
        <v>0</v>
      </c>
      <c r="G1838" s="492">
        <f t="shared" si="85"/>
        <v>0</v>
      </c>
      <c r="H1838" s="492">
        <f>IF($S$2="Y",F1838*0.05,0)</f>
        <v>0</v>
      </c>
    </row>
    <row r="1839" spans="1:8" s="494" customFormat="1" ht="15" customHeight="1">
      <c r="A1839" s="490" t="s">
        <v>723</v>
      </c>
      <c r="B1839" s="498" t="s">
        <v>1337</v>
      </c>
      <c r="C1839" s="504" t="str">
        <f t="shared" si="86"/>
        <v>14-01</v>
      </c>
      <c r="D1839" s="500">
        <v>0</v>
      </c>
      <c r="F1839" s="492">
        <f t="shared" si="84"/>
        <v>0</v>
      </c>
      <c r="G1839" s="492">
        <f t="shared" si="85"/>
        <v>0</v>
      </c>
      <c r="H1839" s="492">
        <f>IF($S$3="Y",F1839*0.05,0)</f>
        <v>0</v>
      </c>
    </row>
    <row r="1840" spans="1:8" s="494" customFormat="1" ht="15" customHeight="1">
      <c r="A1840" s="490" t="s">
        <v>723</v>
      </c>
      <c r="B1840" s="498" t="s">
        <v>1337</v>
      </c>
      <c r="C1840" s="505" t="str">
        <f t="shared" si="86"/>
        <v>15-12</v>
      </c>
      <c r="D1840" s="500">
        <v>0</v>
      </c>
      <c r="F1840" s="492">
        <f t="shared" si="84"/>
        <v>0</v>
      </c>
      <c r="G1840" s="492">
        <f t="shared" si="85"/>
        <v>0</v>
      </c>
      <c r="H1840" s="492">
        <f>IF($S$4="Y",F1840*0.05,0)</f>
        <v>0</v>
      </c>
    </row>
    <row r="1841" spans="1:8" s="494" customFormat="1" ht="15" customHeight="1">
      <c r="A1841" s="490" t="s">
        <v>723</v>
      </c>
      <c r="B1841" s="498" t="s">
        <v>1337</v>
      </c>
      <c r="C1841" s="506" t="str">
        <f t="shared" si="86"/>
        <v>16-16</v>
      </c>
      <c r="D1841" s="500">
        <v>0</v>
      </c>
      <c r="F1841" s="492">
        <f t="shared" si="84"/>
        <v>0</v>
      </c>
      <c r="G1841" s="492">
        <f t="shared" si="85"/>
        <v>0</v>
      </c>
      <c r="H1841" s="492">
        <f>IF($S$5="Y",F1841*0.05,0)</f>
        <v>0</v>
      </c>
    </row>
    <row r="1842" spans="1:8" s="494" customFormat="1" ht="15" customHeight="1">
      <c r="A1842" s="490" t="s">
        <v>723</v>
      </c>
      <c r="B1842" s="498" t="s">
        <v>1337</v>
      </c>
      <c r="C1842" s="507" t="str">
        <f t="shared" si="86"/>
        <v>13-01</v>
      </c>
      <c r="D1842" s="500">
        <v>0</v>
      </c>
      <c r="F1842" s="492">
        <f t="shared" si="84"/>
        <v>0</v>
      </c>
      <c r="G1842" s="492">
        <f t="shared" si="85"/>
        <v>0</v>
      </c>
      <c r="H1842" s="492">
        <f>IF($S$6="Y",F1842*0.05,0)</f>
        <v>0</v>
      </c>
    </row>
    <row r="1843" spans="1:8" s="494" customFormat="1" ht="15" customHeight="1">
      <c r="A1843" s="490" t="s">
        <v>723</v>
      </c>
      <c r="B1843" s="498" t="s">
        <v>1337</v>
      </c>
      <c r="C1843" s="508" t="str">
        <f t="shared" si="86"/>
        <v>07-13</v>
      </c>
      <c r="D1843" s="500">
        <v>0</v>
      </c>
      <c r="F1843" s="492">
        <f t="shared" si="84"/>
        <v>0</v>
      </c>
      <c r="G1843" s="492">
        <f t="shared" si="85"/>
        <v>0</v>
      </c>
      <c r="H1843" s="492">
        <f>IF($S$7="Y",F1843*0.05,0)</f>
        <v>0</v>
      </c>
    </row>
    <row r="1844" spans="1:8" s="494" customFormat="1" ht="15" customHeight="1">
      <c r="A1844" s="490" t="s">
        <v>723</v>
      </c>
      <c r="B1844" s="498" t="s">
        <v>1337</v>
      </c>
      <c r="C1844" s="509" t="str">
        <f t="shared" si="86"/>
        <v>11-26</v>
      </c>
      <c r="D1844" s="500">
        <v>0</v>
      </c>
      <c r="F1844" s="492">
        <f t="shared" si="84"/>
        <v>0</v>
      </c>
      <c r="G1844" s="492">
        <f t="shared" si="85"/>
        <v>0</v>
      </c>
      <c r="H1844" s="492">
        <f>IF($S$8="Y",F1844*0.05,0)</f>
        <v>0</v>
      </c>
    </row>
    <row r="1845" spans="1:8" s="494" customFormat="1" ht="15" customHeight="1">
      <c r="A1845" s="490" t="s">
        <v>723</v>
      </c>
      <c r="B1845" s="498" t="s">
        <v>1337</v>
      </c>
      <c r="C1845" s="512" t="str">
        <f t="shared" si="86"/>
        <v>18-01</v>
      </c>
      <c r="D1845" s="500">
        <v>0</v>
      </c>
      <c r="F1845" s="492">
        <f t="shared" si="84"/>
        <v>0</v>
      </c>
      <c r="G1845" s="492">
        <f t="shared" si="85"/>
        <v>0</v>
      </c>
      <c r="H1845" s="492">
        <f>IF($S$9="Y",F1845*0.05,0)</f>
        <v>0</v>
      </c>
    </row>
    <row r="1846" spans="1:8" s="494" customFormat="1" ht="15" customHeight="1">
      <c r="A1846" s="490" t="s">
        <v>723</v>
      </c>
      <c r="B1846" s="498" t="s">
        <v>1337</v>
      </c>
      <c r="C1846" s="513" t="str">
        <f t="shared" si="86"/>
        <v>Color Code</v>
      </c>
      <c r="D1846" s="500">
        <v>0</v>
      </c>
      <c r="F1846" s="492">
        <f t="shared" si="84"/>
        <v>0</v>
      </c>
      <c r="G1846" s="492">
        <f t="shared" si="85"/>
        <v>0</v>
      </c>
      <c r="H1846" s="492">
        <f>IF($S$10="Y",F1846*0.05,0)</f>
        <v>0</v>
      </c>
    </row>
    <row r="1847" spans="1:8" s="494" customFormat="1" ht="15" customHeight="1">
      <c r="A1847" s="490" t="s">
        <v>667</v>
      </c>
      <c r="B1847" s="498" t="s">
        <v>1338</v>
      </c>
      <c r="C1847" s="499" t="str">
        <f t="shared" si="86"/>
        <v>11-12</v>
      </c>
      <c r="D1847" s="500">
        <v>0</v>
      </c>
      <c r="F1847" s="492">
        <f t="shared" si="84"/>
        <v>0</v>
      </c>
      <c r="G1847" s="492">
        <f t="shared" si="85"/>
        <v>0</v>
      </c>
      <c r="H1847" s="492">
        <f>IF($S$2="Y",F1847*0.05,0)</f>
        <v>0</v>
      </c>
    </row>
    <row r="1848" spans="1:8" s="494" customFormat="1" ht="15" customHeight="1">
      <c r="A1848" s="490" t="s">
        <v>667</v>
      </c>
      <c r="B1848" s="498" t="s">
        <v>1338</v>
      </c>
      <c r="C1848" s="504" t="str">
        <f t="shared" si="86"/>
        <v>14-01</v>
      </c>
      <c r="D1848" s="500">
        <v>0</v>
      </c>
      <c r="F1848" s="492">
        <f t="shared" si="84"/>
        <v>0</v>
      </c>
      <c r="G1848" s="492">
        <f t="shared" si="85"/>
        <v>0</v>
      </c>
      <c r="H1848" s="492">
        <f>IF($S$3="Y",F1848*0.05,0)</f>
        <v>0</v>
      </c>
    </row>
    <row r="1849" spans="1:8" s="494" customFormat="1" ht="15" customHeight="1">
      <c r="A1849" s="490" t="s">
        <v>667</v>
      </c>
      <c r="B1849" s="498" t="s">
        <v>1338</v>
      </c>
      <c r="C1849" s="505" t="str">
        <f t="shared" si="86"/>
        <v>15-12</v>
      </c>
      <c r="D1849" s="500">
        <v>0</v>
      </c>
      <c r="F1849" s="492">
        <f t="shared" si="84"/>
        <v>0</v>
      </c>
      <c r="G1849" s="492">
        <f t="shared" si="85"/>
        <v>0</v>
      </c>
      <c r="H1849" s="492">
        <f>IF($S$4="Y",F1849*0.05,0)</f>
        <v>0</v>
      </c>
    </row>
    <row r="1850" spans="1:8" s="494" customFormat="1" ht="15" customHeight="1">
      <c r="A1850" s="490" t="s">
        <v>667</v>
      </c>
      <c r="B1850" s="498" t="s">
        <v>1338</v>
      </c>
      <c r="C1850" s="506" t="str">
        <f t="shared" si="86"/>
        <v>16-16</v>
      </c>
      <c r="D1850" s="500">
        <v>0</v>
      </c>
      <c r="F1850" s="492">
        <f t="shared" si="84"/>
        <v>0</v>
      </c>
      <c r="G1850" s="492">
        <f t="shared" si="85"/>
        <v>0</v>
      </c>
      <c r="H1850" s="492">
        <f>IF($S$5="Y",F1850*0.05,0)</f>
        <v>0</v>
      </c>
    </row>
    <row r="1851" spans="1:8" s="494" customFormat="1" ht="15" customHeight="1">
      <c r="A1851" s="490" t="s">
        <v>667</v>
      </c>
      <c r="B1851" s="498" t="s">
        <v>1338</v>
      </c>
      <c r="C1851" s="507" t="str">
        <f t="shared" si="86"/>
        <v>13-01</v>
      </c>
      <c r="D1851" s="500">
        <v>0</v>
      </c>
      <c r="F1851" s="492">
        <f t="shared" si="84"/>
        <v>0</v>
      </c>
      <c r="G1851" s="492">
        <f t="shared" si="85"/>
        <v>0</v>
      </c>
      <c r="H1851" s="492">
        <f>IF($S$6="Y",F1851*0.05,0)</f>
        <v>0</v>
      </c>
    </row>
    <row r="1852" spans="1:8" s="494" customFormat="1" ht="15" customHeight="1">
      <c r="A1852" s="490" t="s">
        <v>667</v>
      </c>
      <c r="B1852" s="498" t="s">
        <v>1338</v>
      </c>
      <c r="C1852" s="508" t="str">
        <f t="shared" si="86"/>
        <v>07-13</v>
      </c>
      <c r="D1852" s="500">
        <v>0</v>
      </c>
      <c r="F1852" s="492">
        <f t="shared" si="84"/>
        <v>0</v>
      </c>
      <c r="G1852" s="492">
        <f t="shared" si="85"/>
        <v>0</v>
      </c>
      <c r="H1852" s="492">
        <f>IF($S$7="Y",F1852*0.05,0)</f>
        <v>0</v>
      </c>
    </row>
    <row r="1853" spans="1:8" s="494" customFormat="1" ht="15" customHeight="1">
      <c r="A1853" s="490" t="s">
        <v>667</v>
      </c>
      <c r="B1853" s="498" t="s">
        <v>1338</v>
      </c>
      <c r="C1853" s="509" t="str">
        <f t="shared" si="86"/>
        <v>11-26</v>
      </c>
      <c r="D1853" s="500">
        <v>0</v>
      </c>
      <c r="F1853" s="492">
        <f t="shared" si="84"/>
        <v>0</v>
      </c>
      <c r="G1853" s="492">
        <f t="shared" si="85"/>
        <v>0</v>
      </c>
      <c r="H1853" s="492">
        <f>IF($S$8="Y",F1853*0.05,0)</f>
        <v>0</v>
      </c>
    </row>
    <row r="1854" spans="1:8" s="494" customFormat="1" ht="15" customHeight="1">
      <c r="A1854" s="490" t="s">
        <v>667</v>
      </c>
      <c r="B1854" s="498" t="s">
        <v>1338</v>
      </c>
      <c r="C1854" s="512" t="str">
        <f t="shared" si="86"/>
        <v>18-01</v>
      </c>
      <c r="D1854" s="500">
        <v>0</v>
      </c>
      <c r="F1854" s="492">
        <f t="shared" si="84"/>
        <v>0</v>
      </c>
      <c r="G1854" s="492">
        <f t="shared" si="85"/>
        <v>0</v>
      </c>
      <c r="H1854" s="492">
        <f>IF($S$9="Y",F1854*0.05,0)</f>
        <v>0</v>
      </c>
    </row>
    <row r="1855" spans="1:8" s="494" customFormat="1" ht="15" customHeight="1">
      <c r="A1855" s="490" t="s">
        <v>667</v>
      </c>
      <c r="B1855" s="498" t="s">
        <v>1338</v>
      </c>
      <c r="C1855" s="513" t="str">
        <f t="shared" si="86"/>
        <v>Color Code</v>
      </c>
      <c r="D1855" s="500">
        <v>0</v>
      </c>
      <c r="F1855" s="492">
        <f t="shared" si="84"/>
        <v>0</v>
      </c>
      <c r="G1855" s="492">
        <f t="shared" si="85"/>
        <v>0</v>
      </c>
      <c r="H1855" s="492">
        <f>IF($S$10="Y",F1855*0.05,0)</f>
        <v>0</v>
      </c>
    </row>
    <row r="1856" spans="1:8" s="494" customFormat="1" ht="15" customHeight="1">
      <c r="A1856" s="490" t="s">
        <v>563</v>
      </c>
      <c r="B1856" s="498" t="s">
        <v>1339</v>
      </c>
      <c r="C1856" s="499" t="str">
        <f t="shared" si="86"/>
        <v>11-12</v>
      </c>
      <c r="D1856" s="500">
        <v>0</v>
      </c>
      <c r="F1856" s="492">
        <f t="shared" si="84"/>
        <v>0</v>
      </c>
      <c r="G1856" s="492">
        <f t="shared" si="85"/>
        <v>0</v>
      </c>
      <c r="H1856" s="492">
        <f>IF($S$2="Y",F1856*0.05,0)</f>
        <v>0</v>
      </c>
    </row>
    <row r="1857" spans="1:8" s="494" customFormat="1" ht="15" customHeight="1">
      <c r="A1857" s="490" t="s">
        <v>563</v>
      </c>
      <c r="B1857" s="498" t="s">
        <v>1339</v>
      </c>
      <c r="C1857" s="504" t="str">
        <f t="shared" si="86"/>
        <v>14-01</v>
      </c>
      <c r="D1857" s="500">
        <v>0</v>
      </c>
      <c r="F1857" s="492">
        <f t="shared" si="84"/>
        <v>0</v>
      </c>
      <c r="G1857" s="492">
        <f t="shared" si="85"/>
        <v>0</v>
      </c>
      <c r="H1857" s="492">
        <f>IF($S$3="Y",F1857*0.05,0)</f>
        <v>0</v>
      </c>
    </row>
    <row r="1858" spans="1:8" s="494" customFormat="1" ht="15" customHeight="1">
      <c r="A1858" s="490" t="s">
        <v>563</v>
      </c>
      <c r="B1858" s="498" t="s">
        <v>1339</v>
      </c>
      <c r="C1858" s="505" t="str">
        <f t="shared" si="86"/>
        <v>15-12</v>
      </c>
      <c r="D1858" s="500">
        <v>0</v>
      </c>
      <c r="F1858" s="492">
        <f t="shared" ref="F1858:F1921" si="87">D1858*E1858</f>
        <v>0</v>
      </c>
      <c r="G1858" s="492">
        <f t="shared" ref="G1858:G1921" si="88">IF($S$11="Y",F1858*0.05,0)</f>
        <v>0</v>
      </c>
      <c r="H1858" s="492">
        <f>IF($S$4="Y",F1858*0.05,0)</f>
        <v>0</v>
      </c>
    </row>
    <row r="1859" spans="1:8" s="494" customFormat="1" ht="15" customHeight="1">
      <c r="A1859" s="490" t="s">
        <v>563</v>
      </c>
      <c r="B1859" s="498" t="s">
        <v>1339</v>
      </c>
      <c r="C1859" s="506" t="str">
        <f t="shared" si="86"/>
        <v>16-16</v>
      </c>
      <c r="D1859" s="500">
        <v>0</v>
      </c>
      <c r="F1859" s="492">
        <f t="shared" si="87"/>
        <v>0</v>
      </c>
      <c r="G1859" s="492">
        <f t="shared" si="88"/>
        <v>0</v>
      </c>
      <c r="H1859" s="492">
        <f>IF($S$5="Y",F1859*0.05,0)</f>
        <v>0</v>
      </c>
    </row>
    <row r="1860" spans="1:8" s="494" customFormat="1" ht="15" customHeight="1">
      <c r="A1860" s="490" t="s">
        <v>563</v>
      </c>
      <c r="B1860" s="498" t="s">
        <v>1339</v>
      </c>
      <c r="C1860" s="507" t="str">
        <f t="shared" si="86"/>
        <v>13-01</v>
      </c>
      <c r="D1860" s="500">
        <v>0</v>
      </c>
      <c r="F1860" s="492">
        <f t="shared" si="87"/>
        <v>0</v>
      </c>
      <c r="G1860" s="492">
        <f t="shared" si="88"/>
        <v>0</v>
      </c>
      <c r="H1860" s="492">
        <f>IF($S$6="Y",F1860*0.05,0)</f>
        <v>0</v>
      </c>
    </row>
    <row r="1861" spans="1:8" s="494" customFormat="1" ht="15" customHeight="1">
      <c r="A1861" s="490" t="s">
        <v>563</v>
      </c>
      <c r="B1861" s="498" t="s">
        <v>1339</v>
      </c>
      <c r="C1861" s="508" t="str">
        <f t="shared" si="86"/>
        <v>07-13</v>
      </c>
      <c r="D1861" s="500">
        <v>0</v>
      </c>
      <c r="F1861" s="492">
        <f t="shared" si="87"/>
        <v>0</v>
      </c>
      <c r="G1861" s="492">
        <f t="shared" si="88"/>
        <v>0</v>
      </c>
      <c r="H1861" s="492">
        <f>IF($S$7="Y",F1861*0.05,0)</f>
        <v>0</v>
      </c>
    </row>
    <row r="1862" spans="1:8" s="494" customFormat="1" ht="15" customHeight="1">
      <c r="A1862" s="490" t="s">
        <v>563</v>
      </c>
      <c r="B1862" s="498" t="s">
        <v>1339</v>
      </c>
      <c r="C1862" s="509" t="str">
        <f t="shared" si="86"/>
        <v>11-26</v>
      </c>
      <c r="D1862" s="500">
        <v>0</v>
      </c>
      <c r="F1862" s="492">
        <f t="shared" si="87"/>
        <v>0</v>
      </c>
      <c r="G1862" s="492">
        <f t="shared" si="88"/>
        <v>0</v>
      </c>
      <c r="H1862" s="492">
        <f>IF($S$8="Y",F1862*0.05,0)</f>
        <v>0</v>
      </c>
    </row>
    <row r="1863" spans="1:8" s="494" customFormat="1" ht="15" customHeight="1">
      <c r="A1863" s="490" t="s">
        <v>563</v>
      </c>
      <c r="B1863" s="498" t="s">
        <v>1339</v>
      </c>
      <c r="C1863" s="512" t="str">
        <f t="shared" si="86"/>
        <v>18-01</v>
      </c>
      <c r="D1863" s="500">
        <v>0</v>
      </c>
      <c r="F1863" s="492">
        <f t="shared" si="87"/>
        <v>0</v>
      </c>
      <c r="G1863" s="492">
        <f t="shared" si="88"/>
        <v>0</v>
      </c>
      <c r="H1863" s="492">
        <f>IF($S$9="Y",F1863*0.05,0)</f>
        <v>0</v>
      </c>
    </row>
    <row r="1864" spans="1:8" s="494" customFormat="1" ht="15" customHeight="1">
      <c r="A1864" s="490" t="s">
        <v>563</v>
      </c>
      <c r="B1864" s="498" t="s">
        <v>1339</v>
      </c>
      <c r="C1864" s="513" t="str">
        <f t="shared" si="86"/>
        <v>Color Code</v>
      </c>
      <c r="D1864" s="500">
        <v>0</v>
      </c>
      <c r="F1864" s="492">
        <f t="shared" si="87"/>
        <v>0</v>
      </c>
      <c r="G1864" s="492">
        <f t="shared" si="88"/>
        <v>0</v>
      </c>
      <c r="H1864" s="492">
        <f>IF($S$10="Y",F1864*0.05,0)</f>
        <v>0</v>
      </c>
    </row>
    <row r="1865" spans="1:8" s="494" customFormat="1" ht="15" customHeight="1">
      <c r="A1865" s="490" t="s">
        <v>579</v>
      </c>
      <c r="B1865" s="498" t="s">
        <v>1340</v>
      </c>
      <c r="C1865" s="499" t="str">
        <f t="shared" si="86"/>
        <v>11-12</v>
      </c>
      <c r="D1865" s="500">
        <v>0</v>
      </c>
      <c r="F1865" s="492">
        <f t="shared" si="87"/>
        <v>0</v>
      </c>
      <c r="G1865" s="492">
        <f t="shared" si="88"/>
        <v>0</v>
      </c>
      <c r="H1865" s="492">
        <f>IF($S$2="Y",F1865*0.05,0)</f>
        <v>0</v>
      </c>
    </row>
    <row r="1866" spans="1:8" s="494" customFormat="1" ht="15" customHeight="1">
      <c r="A1866" s="490" t="s">
        <v>579</v>
      </c>
      <c r="B1866" s="498" t="s">
        <v>1340</v>
      </c>
      <c r="C1866" s="504" t="str">
        <f t="shared" si="86"/>
        <v>14-01</v>
      </c>
      <c r="D1866" s="500">
        <v>0</v>
      </c>
      <c r="F1866" s="492">
        <f t="shared" si="87"/>
        <v>0</v>
      </c>
      <c r="G1866" s="492">
        <f t="shared" si="88"/>
        <v>0</v>
      </c>
      <c r="H1866" s="492">
        <f>IF($S$3="Y",F1866*0.05,0)</f>
        <v>0</v>
      </c>
    </row>
    <row r="1867" spans="1:8" s="494" customFormat="1" ht="15" customHeight="1">
      <c r="A1867" s="490" t="s">
        <v>579</v>
      </c>
      <c r="B1867" s="498" t="s">
        <v>1340</v>
      </c>
      <c r="C1867" s="505" t="str">
        <f t="shared" ref="C1867:C1930" si="89">C1858</f>
        <v>15-12</v>
      </c>
      <c r="D1867" s="500">
        <v>0</v>
      </c>
      <c r="F1867" s="492">
        <f t="shared" si="87"/>
        <v>0</v>
      </c>
      <c r="G1867" s="492">
        <f t="shared" si="88"/>
        <v>0</v>
      </c>
      <c r="H1867" s="492">
        <f>IF($S$4="Y",F1867*0.05,0)</f>
        <v>0</v>
      </c>
    </row>
    <row r="1868" spans="1:8" s="494" customFormat="1" ht="15" customHeight="1">
      <c r="A1868" s="490" t="s">
        <v>579</v>
      </c>
      <c r="B1868" s="498" t="s">
        <v>1340</v>
      </c>
      <c r="C1868" s="506" t="str">
        <f t="shared" si="89"/>
        <v>16-16</v>
      </c>
      <c r="D1868" s="500">
        <v>0</v>
      </c>
      <c r="F1868" s="492">
        <f t="shared" si="87"/>
        <v>0</v>
      </c>
      <c r="G1868" s="492">
        <f t="shared" si="88"/>
        <v>0</v>
      </c>
      <c r="H1868" s="492">
        <f>IF($S$5="Y",F1868*0.05,0)</f>
        <v>0</v>
      </c>
    </row>
    <row r="1869" spans="1:8" s="494" customFormat="1" ht="15" customHeight="1">
      <c r="A1869" s="490" t="s">
        <v>579</v>
      </c>
      <c r="B1869" s="498" t="s">
        <v>1340</v>
      </c>
      <c r="C1869" s="507" t="str">
        <f t="shared" si="89"/>
        <v>13-01</v>
      </c>
      <c r="D1869" s="500">
        <v>0</v>
      </c>
      <c r="F1869" s="492">
        <f t="shared" si="87"/>
        <v>0</v>
      </c>
      <c r="G1869" s="492">
        <f t="shared" si="88"/>
        <v>0</v>
      </c>
      <c r="H1869" s="492">
        <f>IF($S$6="Y",F1869*0.05,0)</f>
        <v>0</v>
      </c>
    </row>
    <row r="1870" spans="1:8" s="494" customFormat="1" ht="15" customHeight="1">
      <c r="A1870" s="490" t="s">
        <v>579</v>
      </c>
      <c r="B1870" s="498" t="s">
        <v>1340</v>
      </c>
      <c r="C1870" s="508" t="str">
        <f t="shared" si="89"/>
        <v>07-13</v>
      </c>
      <c r="D1870" s="500">
        <v>0</v>
      </c>
      <c r="F1870" s="492">
        <f t="shared" si="87"/>
        <v>0</v>
      </c>
      <c r="G1870" s="492">
        <f t="shared" si="88"/>
        <v>0</v>
      </c>
      <c r="H1870" s="492">
        <f>IF($S$7="Y",F1870*0.05,0)</f>
        <v>0</v>
      </c>
    </row>
    <row r="1871" spans="1:8" s="494" customFormat="1" ht="15" customHeight="1">
      <c r="A1871" s="490" t="s">
        <v>579</v>
      </c>
      <c r="B1871" s="498" t="s">
        <v>1340</v>
      </c>
      <c r="C1871" s="509" t="str">
        <f t="shared" si="89"/>
        <v>11-26</v>
      </c>
      <c r="D1871" s="500">
        <v>0</v>
      </c>
      <c r="F1871" s="492">
        <f t="shared" si="87"/>
        <v>0</v>
      </c>
      <c r="G1871" s="492">
        <f t="shared" si="88"/>
        <v>0</v>
      </c>
      <c r="H1871" s="492">
        <f>IF($S$8="Y",F1871*0.05,0)</f>
        <v>0</v>
      </c>
    </row>
    <row r="1872" spans="1:8" s="494" customFormat="1" ht="15" customHeight="1">
      <c r="A1872" s="490" t="s">
        <v>579</v>
      </c>
      <c r="B1872" s="498" t="s">
        <v>1340</v>
      </c>
      <c r="C1872" s="512" t="str">
        <f t="shared" si="89"/>
        <v>18-01</v>
      </c>
      <c r="D1872" s="500">
        <v>0</v>
      </c>
      <c r="F1872" s="492">
        <f t="shared" si="87"/>
        <v>0</v>
      </c>
      <c r="G1872" s="492">
        <f t="shared" si="88"/>
        <v>0</v>
      </c>
      <c r="H1872" s="492">
        <f>IF($S$9="Y",F1872*0.05,0)</f>
        <v>0</v>
      </c>
    </row>
    <row r="1873" spans="1:8" s="494" customFormat="1" ht="15" customHeight="1">
      <c r="A1873" s="490" t="s">
        <v>579</v>
      </c>
      <c r="B1873" s="498" t="s">
        <v>1340</v>
      </c>
      <c r="C1873" s="513" t="str">
        <f t="shared" si="89"/>
        <v>Color Code</v>
      </c>
      <c r="D1873" s="500">
        <v>0</v>
      </c>
      <c r="F1873" s="492">
        <f t="shared" si="87"/>
        <v>0</v>
      </c>
      <c r="G1873" s="492">
        <f t="shared" si="88"/>
        <v>0</v>
      </c>
      <c r="H1873" s="492">
        <f>IF($S$10="Y",F1873*0.05,0)</f>
        <v>0</v>
      </c>
    </row>
    <row r="1874" spans="1:8" s="494" customFormat="1" ht="15" customHeight="1">
      <c r="A1874" s="490" t="s">
        <v>707</v>
      </c>
      <c r="B1874" s="498" t="s">
        <v>1341</v>
      </c>
      <c r="C1874" s="499" t="str">
        <f t="shared" si="89"/>
        <v>11-12</v>
      </c>
      <c r="D1874" s="500">
        <v>0</v>
      </c>
      <c r="F1874" s="492">
        <f t="shared" si="87"/>
        <v>0</v>
      </c>
      <c r="G1874" s="492">
        <f t="shared" si="88"/>
        <v>0</v>
      </c>
      <c r="H1874" s="492">
        <f>IF($S$2="Y",F1874*0.05,0)</f>
        <v>0</v>
      </c>
    </row>
    <row r="1875" spans="1:8" s="494" customFormat="1" ht="15" customHeight="1">
      <c r="A1875" s="490" t="s">
        <v>707</v>
      </c>
      <c r="B1875" s="498" t="s">
        <v>1341</v>
      </c>
      <c r="C1875" s="504" t="str">
        <f t="shared" si="89"/>
        <v>14-01</v>
      </c>
      <c r="D1875" s="500">
        <v>0</v>
      </c>
      <c r="F1875" s="492">
        <f t="shared" si="87"/>
        <v>0</v>
      </c>
      <c r="G1875" s="492">
        <f t="shared" si="88"/>
        <v>0</v>
      </c>
      <c r="H1875" s="492">
        <f>IF($S$3="Y",F1875*0.05,0)</f>
        <v>0</v>
      </c>
    </row>
    <row r="1876" spans="1:8" s="494" customFormat="1" ht="15" customHeight="1">
      <c r="A1876" s="490" t="s">
        <v>707</v>
      </c>
      <c r="B1876" s="498" t="s">
        <v>1341</v>
      </c>
      <c r="C1876" s="505" t="str">
        <f t="shared" si="89"/>
        <v>15-12</v>
      </c>
      <c r="D1876" s="500">
        <v>0</v>
      </c>
      <c r="F1876" s="492">
        <f t="shared" si="87"/>
        <v>0</v>
      </c>
      <c r="G1876" s="492">
        <f t="shared" si="88"/>
        <v>0</v>
      </c>
      <c r="H1876" s="492">
        <f>IF($S$4="Y",F1876*0.05,0)</f>
        <v>0</v>
      </c>
    </row>
    <row r="1877" spans="1:8" s="494" customFormat="1" ht="15" customHeight="1">
      <c r="A1877" s="490" t="s">
        <v>707</v>
      </c>
      <c r="B1877" s="498" t="s">
        <v>1341</v>
      </c>
      <c r="C1877" s="506" t="str">
        <f t="shared" si="89"/>
        <v>16-16</v>
      </c>
      <c r="D1877" s="500">
        <v>0</v>
      </c>
      <c r="F1877" s="492">
        <f t="shared" si="87"/>
        <v>0</v>
      </c>
      <c r="G1877" s="492">
        <f t="shared" si="88"/>
        <v>0</v>
      </c>
      <c r="H1877" s="492">
        <f>IF($S$5="Y",F1877*0.05,0)</f>
        <v>0</v>
      </c>
    </row>
    <row r="1878" spans="1:8" s="494" customFormat="1" ht="15" customHeight="1">
      <c r="A1878" s="490" t="s">
        <v>707</v>
      </c>
      <c r="B1878" s="498" t="s">
        <v>1341</v>
      </c>
      <c r="C1878" s="507" t="str">
        <f t="shared" si="89"/>
        <v>13-01</v>
      </c>
      <c r="D1878" s="500">
        <v>0</v>
      </c>
      <c r="F1878" s="492">
        <f t="shared" si="87"/>
        <v>0</v>
      </c>
      <c r="G1878" s="492">
        <f t="shared" si="88"/>
        <v>0</v>
      </c>
      <c r="H1878" s="492">
        <f>IF($S$6="Y",F1878*0.05,0)</f>
        <v>0</v>
      </c>
    </row>
    <row r="1879" spans="1:8" s="494" customFormat="1" ht="15" customHeight="1">
      <c r="A1879" s="490" t="s">
        <v>707</v>
      </c>
      <c r="B1879" s="498" t="s">
        <v>1341</v>
      </c>
      <c r="C1879" s="508" t="str">
        <f t="shared" si="89"/>
        <v>07-13</v>
      </c>
      <c r="D1879" s="500">
        <v>0</v>
      </c>
      <c r="F1879" s="492">
        <f t="shared" si="87"/>
        <v>0</v>
      </c>
      <c r="G1879" s="492">
        <f t="shared" si="88"/>
        <v>0</v>
      </c>
      <c r="H1879" s="492">
        <f>IF($S$7="Y",F1879*0.05,0)</f>
        <v>0</v>
      </c>
    </row>
    <row r="1880" spans="1:8" s="494" customFormat="1" ht="15" customHeight="1">
      <c r="A1880" s="490" t="s">
        <v>707</v>
      </c>
      <c r="B1880" s="498" t="s">
        <v>1341</v>
      </c>
      <c r="C1880" s="509" t="str">
        <f t="shared" si="89"/>
        <v>11-26</v>
      </c>
      <c r="D1880" s="500">
        <v>0</v>
      </c>
      <c r="F1880" s="492">
        <f t="shared" si="87"/>
        <v>0</v>
      </c>
      <c r="G1880" s="492">
        <f t="shared" si="88"/>
        <v>0</v>
      </c>
      <c r="H1880" s="492">
        <f>IF($S$8="Y",F1880*0.05,0)</f>
        <v>0</v>
      </c>
    </row>
    <row r="1881" spans="1:8" s="494" customFormat="1" ht="15" customHeight="1">
      <c r="A1881" s="490" t="s">
        <v>707</v>
      </c>
      <c r="B1881" s="498" t="s">
        <v>1341</v>
      </c>
      <c r="C1881" s="512" t="str">
        <f t="shared" si="89"/>
        <v>18-01</v>
      </c>
      <c r="D1881" s="500">
        <v>0</v>
      </c>
      <c r="F1881" s="492">
        <f t="shared" si="87"/>
        <v>0</v>
      </c>
      <c r="G1881" s="492">
        <f t="shared" si="88"/>
        <v>0</v>
      </c>
      <c r="H1881" s="492">
        <f>IF($S$9="Y",F1881*0.05,0)</f>
        <v>0</v>
      </c>
    </row>
    <row r="1882" spans="1:8" s="494" customFormat="1" ht="15" customHeight="1">
      <c r="A1882" s="490" t="s">
        <v>707</v>
      </c>
      <c r="B1882" s="498" t="s">
        <v>1341</v>
      </c>
      <c r="C1882" s="513" t="str">
        <f t="shared" si="89"/>
        <v>Color Code</v>
      </c>
      <c r="D1882" s="500">
        <v>0</v>
      </c>
      <c r="F1882" s="492">
        <f t="shared" si="87"/>
        <v>0</v>
      </c>
      <c r="G1882" s="492">
        <f t="shared" si="88"/>
        <v>0</v>
      </c>
      <c r="H1882" s="492">
        <f>IF($S$10="Y",F1882*0.05,0)</f>
        <v>0</v>
      </c>
    </row>
    <row r="1883" spans="1:8" s="494" customFormat="1" ht="15" customHeight="1">
      <c r="A1883" s="490" t="s">
        <v>709</v>
      </c>
      <c r="B1883" s="498" t="s">
        <v>1342</v>
      </c>
      <c r="C1883" s="499" t="str">
        <f t="shared" si="89"/>
        <v>11-12</v>
      </c>
      <c r="D1883" s="500">
        <v>0</v>
      </c>
      <c r="F1883" s="492">
        <f t="shared" si="87"/>
        <v>0</v>
      </c>
      <c r="G1883" s="492">
        <f t="shared" si="88"/>
        <v>0</v>
      </c>
      <c r="H1883" s="492">
        <f>IF($S$2="Y",F1883*0.05,0)</f>
        <v>0</v>
      </c>
    </row>
    <row r="1884" spans="1:8" s="494" customFormat="1" ht="15" customHeight="1">
      <c r="A1884" s="490" t="s">
        <v>709</v>
      </c>
      <c r="B1884" s="498" t="s">
        <v>1342</v>
      </c>
      <c r="C1884" s="504" t="str">
        <f t="shared" si="89"/>
        <v>14-01</v>
      </c>
      <c r="D1884" s="500">
        <v>0</v>
      </c>
      <c r="F1884" s="492">
        <f t="shared" si="87"/>
        <v>0</v>
      </c>
      <c r="G1884" s="492">
        <f t="shared" si="88"/>
        <v>0</v>
      </c>
      <c r="H1884" s="492">
        <f>IF($S$3="Y",F1884*0.05,0)</f>
        <v>0</v>
      </c>
    </row>
    <row r="1885" spans="1:8" s="494" customFormat="1" ht="15" customHeight="1">
      <c r="A1885" s="490" t="s">
        <v>709</v>
      </c>
      <c r="B1885" s="498" t="s">
        <v>1342</v>
      </c>
      <c r="C1885" s="505" t="str">
        <f t="shared" si="89"/>
        <v>15-12</v>
      </c>
      <c r="D1885" s="500">
        <v>0</v>
      </c>
      <c r="F1885" s="492">
        <f t="shared" si="87"/>
        <v>0</v>
      </c>
      <c r="G1885" s="492">
        <f t="shared" si="88"/>
        <v>0</v>
      </c>
      <c r="H1885" s="492">
        <f>IF($S$4="Y",F1885*0.05,0)</f>
        <v>0</v>
      </c>
    </row>
    <row r="1886" spans="1:8" s="494" customFormat="1" ht="15" customHeight="1">
      <c r="A1886" s="490" t="s">
        <v>709</v>
      </c>
      <c r="B1886" s="498" t="s">
        <v>1342</v>
      </c>
      <c r="C1886" s="506" t="str">
        <f t="shared" si="89"/>
        <v>16-16</v>
      </c>
      <c r="D1886" s="500">
        <v>0</v>
      </c>
      <c r="F1886" s="492">
        <f t="shared" si="87"/>
        <v>0</v>
      </c>
      <c r="G1886" s="492">
        <f t="shared" si="88"/>
        <v>0</v>
      </c>
      <c r="H1886" s="492">
        <f>IF($S$5="Y",F1886*0.05,0)</f>
        <v>0</v>
      </c>
    </row>
    <row r="1887" spans="1:8" s="494" customFormat="1" ht="15" customHeight="1">
      <c r="A1887" s="490" t="s">
        <v>709</v>
      </c>
      <c r="B1887" s="498" t="s">
        <v>1342</v>
      </c>
      <c r="C1887" s="507" t="str">
        <f t="shared" si="89"/>
        <v>13-01</v>
      </c>
      <c r="D1887" s="500">
        <v>0</v>
      </c>
      <c r="F1887" s="492">
        <f t="shared" si="87"/>
        <v>0</v>
      </c>
      <c r="G1887" s="492">
        <f t="shared" si="88"/>
        <v>0</v>
      </c>
      <c r="H1887" s="492">
        <f>IF($S$6="Y",F1887*0.05,0)</f>
        <v>0</v>
      </c>
    </row>
    <row r="1888" spans="1:8" s="494" customFormat="1" ht="15" customHeight="1">
      <c r="A1888" s="490" t="s">
        <v>709</v>
      </c>
      <c r="B1888" s="498" t="s">
        <v>1342</v>
      </c>
      <c r="C1888" s="508" t="str">
        <f t="shared" si="89"/>
        <v>07-13</v>
      </c>
      <c r="D1888" s="500">
        <v>0</v>
      </c>
      <c r="F1888" s="492">
        <f t="shared" si="87"/>
        <v>0</v>
      </c>
      <c r="G1888" s="492">
        <f t="shared" si="88"/>
        <v>0</v>
      </c>
      <c r="H1888" s="492">
        <f>IF($S$7="Y",F1888*0.05,0)</f>
        <v>0</v>
      </c>
    </row>
    <row r="1889" spans="1:8" s="494" customFormat="1" ht="15" customHeight="1">
      <c r="A1889" s="490" t="s">
        <v>709</v>
      </c>
      <c r="B1889" s="498" t="s">
        <v>1342</v>
      </c>
      <c r="C1889" s="509" t="str">
        <f t="shared" si="89"/>
        <v>11-26</v>
      </c>
      <c r="D1889" s="500">
        <v>0</v>
      </c>
      <c r="F1889" s="492">
        <f t="shared" si="87"/>
        <v>0</v>
      </c>
      <c r="G1889" s="492">
        <f t="shared" si="88"/>
        <v>0</v>
      </c>
      <c r="H1889" s="492">
        <f>IF($S$8="Y",F1889*0.05,0)</f>
        <v>0</v>
      </c>
    </row>
    <row r="1890" spans="1:8" s="494" customFormat="1" ht="15" customHeight="1">
      <c r="A1890" s="490" t="s">
        <v>709</v>
      </c>
      <c r="B1890" s="498" t="s">
        <v>1342</v>
      </c>
      <c r="C1890" s="512" t="str">
        <f t="shared" si="89"/>
        <v>18-01</v>
      </c>
      <c r="D1890" s="500">
        <v>0</v>
      </c>
      <c r="F1890" s="492">
        <f t="shared" si="87"/>
        <v>0</v>
      </c>
      <c r="G1890" s="492">
        <f t="shared" si="88"/>
        <v>0</v>
      </c>
      <c r="H1890" s="492">
        <f>IF($S$9="Y",F1890*0.05,0)</f>
        <v>0</v>
      </c>
    </row>
    <row r="1891" spans="1:8" s="494" customFormat="1" ht="15" customHeight="1">
      <c r="A1891" s="490" t="s">
        <v>709</v>
      </c>
      <c r="B1891" s="498" t="s">
        <v>1342</v>
      </c>
      <c r="C1891" s="513" t="str">
        <f t="shared" si="89"/>
        <v>Color Code</v>
      </c>
      <c r="D1891" s="500">
        <v>0</v>
      </c>
      <c r="F1891" s="492">
        <f t="shared" si="87"/>
        <v>0</v>
      </c>
      <c r="G1891" s="492">
        <f t="shared" si="88"/>
        <v>0</v>
      </c>
      <c r="H1891" s="492">
        <f>IF($S$10="Y",F1891*0.05,0)</f>
        <v>0</v>
      </c>
    </row>
    <row r="1892" spans="1:8" s="494" customFormat="1" ht="15" customHeight="1">
      <c r="A1892" s="490" t="s">
        <v>711</v>
      </c>
      <c r="B1892" s="498" t="s">
        <v>1343</v>
      </c>
      <c r="C1892" s="499" t="str">
        <f t="shared" si="89"/>
        <v>11-12</v>
      </c>
      <c r="D1892" s="500">
        <v>0</v>
      </c>
      <c r="F1892" s="492">
        <f t="shared" si="87"/>
        <v>0</v>
      </c>
      <c r="G1892" s="492">
        <f t="shared" si="88"/>
        <v>0</v>
      </c>
      <c r="H1892" s="492">
        <f>IF($S$2="Y",F1892*0.05,0)</f>
        <v>0</v>
      </c>
    </row>
    <row r="1893" spans="1:8" s="494" customFormat="1" ht="15" customHeight="1">
      <c r="A1893" s="490" t="s">
        <v>711</v>
      </c>
      <c r="B1893" s="498" t="s">
        <v>1343</v>
      </c>
      <c r="C1893" s="504" t="str">
        <f t="shared" si="89"/>
        <v>14-01</v>
      </c>
      <c r="D1893" s="500">
        <v>0</v>
      </c>
      <c r="F1893" s="492">
        <f t="shared" si="87"/>
        <v>0</v>
      </c>
      <c r="G1893" s="492">
        <f t="shared" si="88"/>
        <v>0</v>
      </c>
      <c r="H1893" s="492">
        <f>IF($S$3="Y",F1893*0.05,0)</f>
        <v>0</v>
      </c>
    </row>
    <row r="1894" spans="1:8" s="494" customFormat="1" ht="15" customHeight="1">
      <c r="A1894" s="490" t="s">
        <v>711</v>
      </c>
      <c r="B1894" s="498" t="s">
        <v>1343</v>
      </c>
      <c r="C1894" s="505" t="str">
        <f t="shared" si="89"/>
        <v>15-12</v>
      </c>
      <c r="D1894" s="500">
        <v>0</v>
      </c>
      <c r="F1894" s="492">
        <f t="shared" si="87"/>
        <v>0</v>
      </c>
      <c r="G1894" s="492">
        <f t="shared" si="88"/>
        <v>0</v>
      </c>
      <c r="H1894" s="492">
        <f>IF($S$4="Y",F1894*0.05,0)</f>
        <v>0</v>
      </c>
    </row>
    <row r="1895" spans="1:8" s="494" customFormat="1" ht="15" customHeight="1">
      <c r="A1895" s="490" t="s">
        <v>711</v>
      </c>
      <c r="B1895" s="498" t="s">
        <v>1343</v>
      </c>
      <c r="C1895" s="506" t="str">
        <f t="shared" si="89"/>
        <v>16-16</v>
      </c>
      <c r="D1895" s="500">
        <v>0</v>
      </c>
      <c r="F1895" s="492">
        <f t="shared" si="87"/>
        <v>0</v>
      </c>
      <c r="G1895" s="492">
        <f t="shared" si="88"/>
        <v>0</v>
      </c>
      <c r="H1895" s="492">
        <f>IF($S$5="Y",F1895*0.05,0)</f>
        <v>0</v>
      </c>
    </row>
    <row r="1896" spans="1:8" s="494" customFormat="1" ht="15" customHeight="1">
      <c r="A1896" s="490" t="s">
        <v>711</v>
      </c>
      <c r="B1896" s="498" t="s">
        <v>1343</v>
      </c>
      <c r="C1896" s="507" t="str">
        <f t="shared" si="89"/>
        <v>13-01</v>
      </c>
      <c r="D1896" s="500">
        <v>0</v>
      </c>
      <c r="F1896" s="492">
        <f t="shared" si="87"/>
        <v>0</v>
      </c>
      <c r="G1896" s="492">
        <f t="shared" si="88"/>
        <v>0</v>
      </c>
      <c r="H1896" s="492">
        <f>IF($S$6="Y",F1896*0.05,0)</f>
        <v>0</v>
      </c>
    </row>
    <row r="1897" spans="1:8" s="494" customFormat="1" ht="15" customHeight="1">
      <c r="A1897" s="490" t="s">
        <v>711</v>
      </c>
      <c r="B1897" s="498" t="s">
        <v>1343</v>
      </c>
      <c r="C1897" s="508" t="str">
        <f t="shared" si="89"/>
        <v>07-13</v>
      </c>
      <c r="D1897" s="500">
        <v>0</v>
      </c>
      <c r="F1897" s="492">
        <f t="shared" si="87"/>
        <v>0</v>
      </c>
      <c r="G1897" s="492">
        <f t="shared" si="88"/>
        <v>0</v>
      </c>
      <c r="H1897" s="492">
        <f>IF($S$7="Y",F1897*0.05,0)</f>
        <v>0</v>
      </c>
    </row>
    <row r="1898" spans="1:8" s="494" customFormat="1" ht="15" customHeight="1">
      <c r="A1898" s="490" t="s">
        <v>711</v>
      </c>
      <c r="B1898" s="498" t="s">
        <v>1343</v>
      </c>
      <c r="C1898" s="509" t="str">
        <f t="shared" si="89"/>
        <v>11-26</v>
      </c>
      <c r="D1898" s="500">
        <v>0</v>
      </c>
      <c r="F1898" s="492">
        <f t="shared" si="87"/>
        <v>0</v>
      </c>
      <c r="G1898" s="492">
        <f t="shared" si="88"/>
        <v>0</v>
      </c>
      <c r="H1898" s="492">
        <f>IF($S$8="Y",F1898*0.05,0)</f>
        <v>0</v>
      </c>
    </row>
    <row r="1899" spans="1:8" s="494" customFormat="1" ht="15" customHeight="1">
      <c r="A1899" s="490" t="s">
        <v>711</v>
      </c>
      <c r="B1899" s="498" t="s">
        <v>1343</v>
      </c>
      <c r="C1899" s="512" t="str">
        <f t="shared" si="89"/>
        <v>18-01</v>
      </c>
      <c r="D1899" s="500">
        <v>0</v>
      </c>
      <c r="F1899" s="492">
        <f t="shared" si="87"/>
        <v>0</v>
      </c>
      <c r="G1899" s="492">
        <f t="shared" si="88"/>
        <v>0</v>
      </c>
      <c r="H1899" s="492">
        <f>IF($S$9="Y",F1899*0.05,0)</f>
        <v>0</v>
      </c>
    </row>
    <row r="1900" spans="1:8" s="494" customFormat="1" ht="15" customHeight="1">
      <c r="A1900" s="490" t="s">
        <v>711</v>
      </c>
      <c r="B1900" s="498" t="s">
        <v>1343</v>
      </c>
      <c r="C1900" s="513" t="str">
        <f t="shared" si="89"/>
        <v>Color Code</v>
      </c>
      <c r="D1900" s="500">
        <v>0</v>
      </c>
      <c r="F1900" s="492">
        <f t="shared" si="87"/>
        <v>0</v>
      </c>
      <c r="G1900" s="492">
        <f t="shared" si="88"/>
        <v>0</v>
      </c>
      <c r="H1900" s="492">
        <f>IF($S$10="Y",F1900*0.05,0)</f>
        <v>0</v>
      </c>
    </row>
    <row r="1901" spans="1:8" s="494" customFormat="1" ht="15" customHeight="1">
      <c r="A1901" s="490" t="s">
        <v>771</v>
      </c>
      <c r="B1901" s="498" t="s">
        <v>1344</v>
      </c>
      <c r="C1901" s="499" t="str">
        <f t="shared" si="89"/>
        <v>11-12</v>
      </c>
      <c r="D1901" s="500">
        <v>0</v>
      </c>
      <c r="F1901" s="492">
        <f t="shared" si="87"/>
        <v>0</v>
      </c>
      <c r="G1901" s="492">
        <f t="shared" si="88"/>
        <v>0</v>
      </c>
      <c r="H1901" s="492">
        <f>IF($S$2="Y",F1901*0.05,0)</f>
        <v>0</v>
      </c>
    </row>
    <row r="1902" spans="1:8" s="494" customFormat="1" ht="15" customHeight="1">
      <c r="A1902" s="490" t="s">
        <v>771</v>
      </c>
      <c r="B1902" s="498" t="s">
        <v>1344</v>
      </c>
      <c r="C1902" s="504" t="str">
        <f t="shared" si="89"/>
        <v>14-01</v>
      </c>
      <c r="D1902" s="500">
        <v>0</v>
      </c>
      <c r="F1902" s="492">
        <f t="shared" si="87"/>
        <v>0</v>
      </c>
      <c r="G1902" s="492">
        <f t="shared" si="88"/>
        <v>0</v>
      </c>
      <c r="H1902" s="492">
        <f>IF($S$3="Y",F1902*0.05,0)</f>
        <v>0</v>
      </c>
    </row>
    <row r="1903" spans="1:8" s="494" customFormat="1" ht="15" customHeight="1">
      <c r="A1903" s="490" t="s">
        <v>771</v>
      </c>
      <c r="B1903" s="498" t="s">
        <v>1344</v>
      </c>
      <c r="C1903" s="505" t="str">
        <f t="shared" si="89"/>
        <v>15-12</v>
      </c>
      <c r="D1903" s="500">
        <v>0</v>
      </c>
      <c r="F1903" s="492">
        <f t="shared" si="87"/>
        <v>0</v>
      </c>
      <c r="G1903" s="492">
        <f t="shared" si="88"/>
        <v>0</v>
      </c>
      <c r="H1903" s="492">
        <f>IF($S$4="Y",F1903*0.05,0)</f>
        <v>0</v>
      </c>
    </row>
    <row r="1904" spans="1:8" s="494" customFormat="1" ht="15" customHeight="1">
      <c r="A1904" s="490" t="s">
        <v>771</v>
      </c>
      <c r="B1904" s="498" t="s">
        <v>1344</v>
      </c>
      <c r="C1904" s="506" t="str">
        <f t="shared" si="89"/>
        <v>16-16</v>
      </c>
      <c r="D1904" s="500">
        <v>0</v>
      </c>
      <c r="F1904" s="492">
        <f t="shared" si="87"/>
        <v>0</v>
      </c>
      <c r="G1904" s="492">
        <f t="shared" si="88"/>
        <v>0</v>
      </c>
      <c r="H1904" s="492">
        <f>IF($S$5="Y",F1904*0.05,0)</f>
        <v>0</v>
      </c>
    </row>
    <row r="1905" spans="1:8" s="494" customFormat="1" ht="15" customHeight="1">
      <c r="A1905" s="490" t="s">
        <v>771</v>
      </c>
      <c r="B1905" s="498" t="s">
        <v>1344</v>
      </c>
      <c r="C1905" s="507" t="str">
        <f t="shared" si="89"/>
        <v>13-01</v>
      </c>
      <c r="D1905" s="500">
        <v>0</v>
      </c>
      <c r="F1905" s="492">
        <f t="shared" si="87"/>
        <v>0</v>
      </c>
      <c r="G1905" s="492">
        <f t="shared" si="88"/>
        <v>0</v>
      </c>
      <c r="H1905" s="492">
        <f>IF($S$6="Y",F1905*0.05,0)</f>
        <v>0</v>
      </c>
    </row>
    <row r="1906" spans="1:8" s="494" customFormat="1" ht="15" customHeight="1">
      <c r="A1906" s="490" t="s">
        <v>771</v>
      </c>
      <c r="B1906" s="498" t="s">
        <v>1344</v>
      </c>
      <c r="C1906" s="508" t="str">
        <f t="shared" si="89"/>
        <v>07-13</v>
      </c>
      <c r="D1906" s="500">
        <v>0</v>
      </c>
      <c r="F1906" s="492">
        <f t="shared" si="87"/>
        <v>0</v>
      </c>
      <c r="G1906" s="492">
        <f t="shared" si="88"/>
        <v>0</v>
      </c>
      <c r="H1906" s="492">
        <f>IF($S$7="Y",F1906*0.05,0)</f>
        <v>0</v>
      </c>
    </row>
    <row r="1907" spans="1:8" s="494" customFormat="1" ht="15" customHeight="1">
      <c r="A1907" s="490" t="s">
        <v>771</v>
      </c>
      <c r="B1907" s="498" t="s">
        <v>1344</v>
      </c>
      <c r="C1907" s="509" t="str">
        <f t="shared" si="89"/>
        <v>11-26</v>
      </c>
      <c r="D1907" s="500">
        <v>0</v>
      </c>
      <c r="F1907" s="492">
        <f t="shared" si="87"/>
        <v>0</v>
      </c>
      <c r="G1907" s="492">
        <f t="shared" si="88"/>
        <v>0</v>
      </c>
      <c r="H1907" s="492">
        <f>IF($S$8="Y",F1907*0.05,0)</f>
        <v>0</v>
      </c>
    </row>
    <row r="1908" spans="1:8" s="494" customFormat="1" ht="15" customHeight="1">
      <c r="A1908" s="490" t="s">
        <v>771</v>
      </c>
      <c r="B1908" s="498" t="s">
        <v>1344</v>
      </c>
      <c r="C1908" s="512" t="str">
        <f t="shared" si="89"/>
        <v>18-01</v>
      </c>
      <c r="D1908" s="500">
        <v>0</v>
      </c>
      <c r="F1908" s="492">
        <f t="shared" si="87"/>
        <v>0</v>
      </c>
      <c r="G1908" s="492">
        <f t="shared" si="88"/>
        <v>0</v>
      </c>
      <c r="H1908" s="492">
        <f>IF($S$9="Y",F1908*0.05,0)</f>
        <v>0</v>
      </c>
    </row>
    <row r="1909" spans="1:8" s="494" customFormat="1" ht="15" customHeight="1">
      <c r="A1909" s="490" t="s">
        <v>771</v>
      </c>
      <c r="B1909" s="498" t="s">
        <v>1344</v>
      </c>
      <c r="C1909" s="513" t="str">
        <f t="shared" si="89"/>
        <v>Color Code</v>
      </c>
      <c r="D1909" s="500">
        <v>0</v>
      </c>
      <c r="F1909" s="492">
        <f t="shared" si="87"/>
        <v>0</v>
      </c>
      <c r="G1909" s="492">
        <f t="shared" si="88"/>
        <v>0</v>
      </c>
      <c r="H1909" s="492">
        <f>IF($S$10="Y",F1909*0.05,0)</f>
        <v>0</v>
      </c>
    </row>
    <row r="1910" spans="1:8" s="494" customFormat="1" ht="15" customHeight="1">
      <c r="A1910" s="490" t="s">
        <v>773</v>
      </c>
      <c r="B1910" s="498" t="s">
        <v>1345</v>
      </c>
      <c r="C1910" s="499" t="str">
        <f t="shared" si="89"/>
        <v>11-12</v>
      </c>
      <c r="D1910" s="500">
        <v>0</v>
      </c>
      <c r="F1910" s="492">
        <f t="shared" si="87"/>
        <v>0</v>
      </c>
      <c r="G1910" s="492">
        <f t="shared" si="88"/>
        <v>0</v>
      </c>
      <c r="H1910" s="492">
        <f>IF($S$2="Y",F1910*0.05,0)</f>
        <v>0</v>
      </c>
    </row>
    <row r="1911" spans="1:8" s="494" customFormat="1" ht="15" customHeight="1">
      <c r="A1911" s="490" t="s">
        <v>773</v>
      </c>
      <c r="B1911" s="498" t="s">
        <v>1345</v>
      </c>
      <c r="C1911" s="504" t="str">
        <f t="shared" si="89"/>
        <v>14-01</v>
      </c>
      <c r="D1911" s="500">
        <v>0</v>
      </c>
      <c r="F1911" s="492">
        <f t="shared" si="87"/>
        <v>0</v>
      </c>
      <c r="G1911" s="492">
        <f t="shared" si="88"/>
        <v>0</v>
      </c>
      <c r="H1911" s="492">
        <f>IF($S$3="Y",F1911*0.05,0)</f>
        <v>0</v>
      </c>
    </row>
    <row r="1912" spans="1:8" s="494" customFormat="1" ht="15" customHeight="1">
      <c r="A1912" s="490" t="s">
        <v>773</v>
      </c>
      <c r="B1912" s="498" t="s">
        <v>1345</v>
      </c>
      <c r="C1912" s="505" t="str">
        <f t="shared" si="89"/>
        <v>15-12</v>
      </c>
      <c r="D1912" s="500">
        <v>0</v>
      </c>
      <c r="F1912" s="492">
        <f t="shared" si="87"/>
        <v>0</v>
      </c>
      <c r="G1912" s="492">
        <f t="shared" si="88"/>
        <v>0</v>
      </c>
      <c r="H1912" s="492">
        <f>IF($S$4="Y",F1912*0.05,0)</f>
        <v>0</v>
      </c>
    </row>
    <row r="1913" spans="1:8" s="494" customFormat="1" ht="15" customHeight="1">
      <c r="A1913" s="490" t="s">
        <v>773</v>
      </c>
      <c r="B1913" s="498" t="s">
        <v>1345</v>
      </c>
      <c r="C1913" s="506" t="str">
        <f t="shared" si="89"/>
        <v>16-16</v>
      </c>
      <c r="D1913" s="500">
        <v>0</v>
      </c>
      <c r="F1913" s="492">
        <f t="shared" si="87"/>
        <v>0</v>
      </c>
      <c r="G1913" s="492">
        <f t="shared" si="88"/>
        <v>0</v>
      </c>
      <c r="H1913" s="492">
        <f>IF($S$5="Y",F1913*0.05,0)</f>
        <v>0</v>
      </c>
    </row>
    <row r="1914" spans="1:8" s="494" customFormat="1" ht="15" customHeight="1">
      <c r="A1914" s="490" t="s">
        <v>773</v>
      </c>
      <c r="B1914" s="498" t="s">
        <v>1345</v>
      </c>
      <c r="C1914" s="507" t="str">
        <f t="shared" si="89"/>
        <v>13-01</v>
      </c>
      <c r="D1914" s="500">
        <v>0</v>
      </c>
      <c r="F1914" s="492">
        <f t="shared" si="87"/>
        <v>0</v>
      </c>
      <c r="G1914" s="492">
        <f t="shared" si="88"/>
        <v>0</v>
      </c>
      <c r="H1914" s="492">
        <f>IF($S$6="Y",F1914*0.05,0)</f>
        <v>0</v>
      </c>
    </row>
    <row r="1915" spans="1:8" s="494" customFormat="1" ht="15" customHeight="1">
      <c r="A1915" s="490" t="s">
        <v>773</v>
      </c>
      <c r="B1915" s="498" t="s">
        <v>1345</v>
      </c>
      <c r="C1915" s="508" t="str">
        <f t="shared" si="89"/>
        <v>07-13</v>
      </c>
      <c r="D1915" s="500">
        <v>0</v>
      </c>
      <c r="F1915" s="492">
        <f t="shared" si="87"/>
        <v>0</v>
      </c>
      <c r="G1915" s="492">
        <f t="shared" si="88"/>
        <v>0</v>
      </c>
      <c r="H1915" s="492">
        <f>IF($S$7="Y",F1915*0.05,0)</f>
        <v>0</v>
      </c>
    </row>
    <row r="1916" spans="1:8" s="494" customFormat="1" ht="15" customHeight="1">
      <c r="A1916" s="490" t="s">
        <v>773</v>
      </c>
      <c r="B1916" s="498" t="s">
        <v>1345</v>
      </c>
      <c r="C1916" s="509" t="str">
        <f t="shared" si="89"/>
        <v>11-26</v>
      </c>
      <c r="D1916" s="500">
        <v>0</v>
      </c>
      <c r="F1916" s="492">
        <f t="shared" si="87"/>
        <v>0</v>
      </c>
      <c r="G1916" s="492">
        <f t="shared" si="88"/>
        <v>0</v>
      </c>
      <c r="H1916" s="492">
        <f>IF($S$8="Y",F1916*0.05,0)</f>
        <v>0</v>
      </c>
    </row>
    <row r="1917" spans="1:8" s="494" customFormat="1" ht="15" customHeight="1">
      <c r="A1917" s="490" t="s">
        <v>773</v>
      </c>
      <c r="B1917" s="498" t="s">
        <v>1345</v>
      </c>
      <c r="C1917" s="512" t="str">
        <f t="shared" si="89"/>
        <v>18-01</v>
      </c>
      <c r="D1917" s="500">
        <v>0</v>
      </c>
      <c r="F1917" s="492">
        <f t="shared" si="87"/>
        <v>0</v>
      </c>
      <c r="G1917" s="492">
        <f t="shared" si="88"/>
        <v>0</v>
      </c>
      <c r="H1917" s="492">
        <f>IF($S$9="Y",F1917*0.05,0)</f>
        <v>0</v>
      </c>
    </row>
    <row r="1918" spans="1:8" s="494" customFormat="1" ht="15" customHeight="1">
      <c r="A1918" s="490" t="s">
        <v>773</v>
      </c>
      <c r="B1918" s="498" t="s">
        <v>1345</v>
      </c>
      <c r="C1918" s="513" t="str">
        <f t="shared" si="89"/>
        <v>Color Code</v>
      </c>
      <c r="D1918" s="500">
        <v>0</v>
      </c>
      <c r="F1918" s="492">
        <f t="shared" si="87"/>
        <v>0</v>
      </c>
      <c r="G1918" s="492">
        <f t="shared" si="88"/>
        <v>0</v>
      </c>
      <c r="H1918" s="492">
        <f>IF($S$10="Y",F1918*0.05,0)</f>
        <v>0</v>
      </c>
    </row>
    <row r="1919" spans="1:8" s="494" customFormat="1" ht="15" customHeight="1">
      <c r="A1919" s="490" t="s">
        <v>775</v>
      </c>
      <c r="B1919" s="498" t="s">
        <v>1346</v>
      </c>
      <c r="C1919" s="499" t="str">
        <f t="shared" si="89"/>
        <v>11-12</v>
      </c>
      <c r="D1919" s="500">
        <v>0</v>
      </c>
      <c r="F1919" s="492">
        <f t="shared" si="87"/>
        <v>0</v>
      </c>
      <c r="G1919" s="492">
        <f t="shared" si="88"/>
        <v>0</v>
      </c>
      <c r="H1919" s="492">
        <f>IF($S$2="Y",F1919*0.05,0)</f>
        <v>0</v>
      </c>
    </row>
    <row r="1920" spans="1:8" s="494" customFormat="1" ht="15" customHeight="1">
      <c r="A1920" s="490" t="s">
        <v>775</v>
      </c>
      <c r="B1920" s="498" t="s">
        <v>1346</v>
      </c>
      <c r="C1920" s="504" t="str">
        <f t="shared" si="89"/>
        <v>14-01</v>
      </c>
      <c r="D1920" s="500">
        <v>0</v>
      </c>
      <c r="F1920" s="492">
        <f t="shared" si="87"/>
        <v>0</v>
      </c>
      <c r="G1920" s="492">
        <f t="shared" si="88"/>
        <v>0</v>
      </c>
      <c r="H1920" s="492">
        <f>IF($S$3="Y",F1920*0.05,0)</f>
        <v>0</v>
      </c>
    </row>
    <row r="1921" spans="1:8" s="494" customFormat="1" ht="15" customHeight="1">
      <c r="A1921" s="490" t="s">
        <v>775</v>
      </c>
      <c r="B1921" s="498" t="s">
        <v>1346</v>
      </c>
      <c r="C1921" s="505" t="str">
        <f t="shared" si="89"/>
        <v>15-12</v>
      </c>
      <c r="D1921" s="500">
        <v>0</v>
      </c>
      <c r="F1921" s="492">
        <f t="shared" si="87"/>
        <v>0</v>
      </c>
      <c r="G1921" s="492">
        <f t="shared" si="88"/>
        <v>0</v>
      </c>
      <c r="H1921" s="492">
        <f>IF($S$4="Y",F1921*0.05,0)</f>
        <v>0</v>
      </c>
    </row>
    <row r="1922" spans="1:8" s="494" customFormat="1" ht="15" customHeight="1">
      <c r="A1922" s="490" t="s">
        <v>775</v>
      </c>
      <c r="B1922" s="498" t="s">
        <v>1346</v>
      </c>
      <c r="C1922" s="506" t="str">
        <f t="shared" si="89"/>
        <v>16-16</v>
      </c>
      <c r="D1922" s="500">
        <v>0</v>
      </c>
      <c r="F1922" s="492">
        <f t="shared" ref="F1922:F1985" si="90">D1922*E1922</f>
        <v>0</v>
      </c>
      <c r="G1922" s="492">
        <f t="shared" ref="G1922:G1985" si="91">IF($S$11="Y",F1922*0.05,0)</f>
        <v>0</v>
      </c>
      <c r="H1922" s="492">
        <f>IF($S$5="Y",F1922*0.05,0)</f>
        <v>0</v>
      </c>
    </row>
    <row r="1923" spans="1:8" s="494" customFormat="1" ht="15" customHeight="1">
      <c r="A1923" s="490" t="s">
        <v>775</v>
      </c>
      <c r="B1923" s="498" t="s">
        <v>1346</v>
      </c>
      <c r="C1923" s="507" t="str">
        <f t="shared" si="89"/>
        <v>13-01</v>
      </c>
      <c r="D1923" s="500">
        <v>0</v>
      </c>
      <c r="F1923" s="492">
        <f t="shared" si="90"/>
        <v>0</v>
      </c>
      <c r="G1923" s="492">
        <f t="shared" si="91"/>
        <v>0</v>
      </c>
      <c r="H1923" s="492">
        <f>IF($S$6="Y",F1923*0.05,0)</f>
        <v>0</v>
      </c>
    </row>
    <row r="1924" spans="1:8" s="494" customFormat="1" ht="15" customHeight="1">
      <c r="A1924" s="490" t="s">
        <v>775</v>
      </c>
      <c r="B1924" s="498" t="s">
        <v>1346</v>
      </c>
      <c r="C1924" s="508" t="str">
        <f t="shared" si="89"/>
        <v>07-13</v>
      </c>
      <c r="D1924" s="500">
        <v>0</v>
      </c>
      <c r="F1924" s="492">
        <f t="shared" si="90"/>
        <v>0</v>
      </c>
      <c r="G1924" s="492">
        <f t="shared" si="91"/>
        <v>0</v>
      </c>
      <c r="H1924" s="492">
        <f>IF($S$7="Y",F1924*0.05,0)</f>
        <v>0</v>
      </c>
    </row>
    <row r="1925" spans="1:8" s="494" customFormat="1" ht="15" customHeight="1">
      <c r="A1925" s="490" t="s">
        <v>775</v>
      </c>
      <c r="B1925" s="498" t="s">
        <v>1346</v>
      </c>
      <c r="C1925" s="509" t="str">
        <f t="shared" si="89"/>
        <v>11-26</v>
      </c>
      <c r="D1925" s="500">
        <v>0</v>
      </c>
      <c r="F1925" s="492">
        <f t="shared" si="90"/>
        <v>0</v>
      </c>
      <c r="G1925" s="492">
        <f t="shared" si="91"/>
        <v>0</v>
      </c>
      <c r="H1925" s="492">
        <f>IF($S$8="Y",F1925*0.05,0)</f>
        <v>0</v>
      </c>
    </row>
    <row r="1926" spans="1:8" s="494" customFormat="1" ht="15" customHeight="1">
      <c r="A1926" s="490" t="s">
        <v>775</v>
      </c>
      <c r="B1926" s="498" t="s">
        <v>1346</v>
      </c>
      <c r="C1926" s="512" t="str">
        <f t="shared" si="89"/>
        <v>18-01</v>
      </c>
      <c r="D1926" s="500">
        <v>0</v>
      </c>
      <c r="F1926" s="492">
        <f t="shared" si="90"/>
        <v>0</v>
      </c>
      <c r="G1926" s="492">
        <f t="shared" si="91"/>
        <v>0</v>
      </c>
      <c r="H1926" s="492">
        <f>IF($S$9="Y",F1926*0.05,0)</f>
        <v>0</v>
      </c>
    </row>
    <row r="1927" spans="1:8" s="494" customFormat="1" ht="15" customHeight="1">
      <c r="A1927" s="490" t="s">
        <v>775</v>
      </c>
      <c r="B1927" s="498" t="s">
        <v>1346</v>
      </c>
      <c r="C1927" s="513" t="str">
        <f t="shared" si="89"/>
        <v>Color Code</v>
      </c>
      <c r="D1927" s="500">
        <v>0</v>
      </c>
      <c r="F1927" s="492">
        <f t="shared" si="90"/>
        <v>0</v>
      </c>
      <c r="G1927" s="492">
        <f t="shared" si="91"/>
        <v>0</v>
      </c>
      <c r="H1927" s="492">
        <f>IF($S$10="Y",F1927*0.05,0)</f>
        <v>0</v>
      </c>
    </row>
    <row r="1928" spans="1:8" s="494" customFormat="1" ht="15" customHeight="1">
      <c r="A1928" s="490" t="s">
        <v>777</v>
      </c>
      <c r="B1928" s="498" t="s">
        <v>1347</v>
      </c>
      <c r="C1928" s="499" t="str">
        <f t="shared" si="89"/>
        <v>11-12</v>
      </c>
      <c r="D1928" s="500">
        <v>0</v>
      </c>
      <c r="F1928" s="492">
        <f t="shared" si="90"/>
        <v>0</v>
      </c>
      <c r="G1928" s="492">
        <f t="shared" si="91"/>
        <v>0</v>
      </c>
      <c r="H1928" s="492">
        <f>IF($S$2="Y",F1928*0.05,0)</f>
        <v>0</v>
      </c>
    </row>
    <row r="1929" spans="1:8" s="494" customFormat="1" ht="15" customHeight="1">
      <c r="A1929" s="490" t="s">
        <v>777</v>
      </c>
      <c r="B1929" s="498" t="s">
        <v>1347</v>
      </c>
      <c r="C1929" s="504" t="str">
        <f t="shared" si="89"/>
        <v>14-01</v>
      </c>
      <c r="D1929" s="500">
        <v>0</v>
      </c>
      <c r="F1929" s="492">
        <f t="shared" si="90"/>
        <v>0</v>
      </c>
      <c r="G1929" s="492">
        <f t="shared" si="91"/>
        <v>0</v>
      </c>
      <c r="H1929" s="492">
        <f>IF($S$3="Y",F1929*0.05,0)</f>
        <v>0</v>
      </c>
    </row>
    <row r="1930" spans="1:8" s="494" customFormat="1" ht="15" customHeight="1">
      <c r="A1930" s="490" t="s">
        <v>777</v>
      </c>
      <c r="B1930" s="498" t="s">
        <v>1347</v>
      </c>
      <c r="C1930" s="505" t="str">
        <f t="shared" si="89"/>
        <v>15-12</v>
      </c>
      <c r="D1930" s="500">
        <v>0</v>
      </c>
      <c r="F1930" s="492">
        <f t="shared" si="90"/>
        <v>0</v>
      </c>
      <c r="G1930" s="492">
        <f t="shared" si="91"/>
        <v>0</v>
      </c>
      <c r="H1930" s="492">
        <f>IF($S$4="Y",F1930*0.05,0)</f>
        <v>0</v>
      </c>
    </row>
    <row r="1931" spans="1:8" s="494" customFormat="1" ht="15" customHeight="1">
      <c r="A1931" s="490" t="s">
        <v>777</v>
      </c>
      <c r="B1931" s="498" t="s">
        <v>1347</v>
      </c>
      <c r="C1931" s="506" t="str">
        <f t="shared" ref="C1931:C1994" si="92">C1922</f>
        <v>16-16</v>
      </c>
      <c r="D1931" s="500">
        <v>0</v>
      </c>
      <c r="F1931" s="492">
        <f t="shared" si="90"/>
        <v>0</v>
      </c>
      <c r="G1931" s="492">
        <f t="shared" si="91"/>
        <v>0</v>
      </c>
      <c r="H1931" s="492">
        <f>IF($S$5="Y",F1931*0.05,0)</f>
        <v>0</v>
      </c>
    </row>
    <row r="1932" spans="1:8" s="494" customFormat="1" ht="15" customHeight="1">
      <c r="A1932" s="490" t="s">
        <v>777</v>
      </c>
      <c r="B1932" s="498" t="s">
        <v>1347</v>
      </c>
      <c r="C1932" s="507" t="str">
        <f t="shared" si="92"/>
        <v>13-01</v>
      </c>
      <c r="D1932" s="500">
        <v>0</v>
      </c>
      <c r="F1932" s="492">
        <f t="shared" si="90"/>
        <v>0</v>
      </c>
      <c r="G1932" s="492">
        <f t="shared" si="91"/>
        <v>0</v>
      </c>
      <c r="H1932" s="492">
        <f>IF($S$6="Y",F1932*0.05,0)</f>
        <v>0</v>
      </c>
    </row>
    <row r="1933" spans="1:8" s="494" customFormat="1" ht="15" customHeight="1">
      <c r="A1933" s="490" t="s">
        <v>777</v>
      </c>
      <c r="B1933" s="498" t="s">
        <v>1347</v>
      </c>
      <c r="C1933" s="508" t="str">
        <f t="shared" si="92"/>
        <v>07-13</v>
      </c>
      <c r="D1933" s="500">
        <v>0</v>
      </c>
      <c r="F1933" s="492">
        <f t="shared" si="90"/>
        <v>0</v>
      </c>
      <c r="G1933" s="492">
        <f t="shared" si="91"/>
        <v>0</v>
      </c>
      <c r="H1933" s="492">
        <f>IF($S$7="Y",F1933*0.05,0)</f>
        <v>0</v>
      </c>
    </row>
    <row r="1934" spans="1:8" s="494" customFormat="1" ht="15" customHeight="1">
      <c r="A1934" s="490" t="s">
        <v>777</v>
      </c>
      <c r="B1934" s="498" t="s">
        <v>1347</v>
      </c>
      <c r="C1934" s="509" t="str">
        <f t="shared" si="92"/>
        <v>11-26</v>
      </c>
      <c r="D1934" s="500">
        <v>0</v>
      </c>
      <c r="F1934" s="492">
        <f t="shared" si="90"/>
        <v>0</v>
      </c>
      <c r="G1934" s="492">
        <f t="shared" si="91"/>
        <v>0</v>
      </c>
      <c r="H1934" s="492">
        <f>IF($S$8="Y",F1934*0.05,0)</f>
        <v>0</v>
      </c>
    </row>
    <row r="1935" spans="1:8" s="494" customFormat="1" ht="15" customHeight="1">
      <c r="A1935" s="490" t="s">
        <v>777</v>
      </c>
      <c r="B1935" s="498" t="s">
        <v>1347</v>
      </c>
      <c r="C1935" s="512" t="str">
        <f t="shared" si="92"/>
        <v>18-01</v>
      </c>
      <c r="D1935" s="500">
        <v>0</v>
      </c>
      <c r="F1935" s="492">
        <f t="shared" si="90"/>
        <v>0</v>
      </c>
      <c r="G1935" s="492">
        <f t="shared" si="91"/>
        <v>0</v>
      </c>
      <c r="H1935" s="492">
        <f>IF($S$9="Y",F1935*0.05,0)</f>
        <v>0</v>
      </c>
    </row>
    <row r="1936" spans="1:8" s="494" customFormat="1" ht="15" customHeight="1">
      <c r="A1936" s="490" t="s">
        <v>777</v>
      </c>
      <c r="B1936" s="498" t="s">
        <v>1347</v>
      </c>
      <c r="C1936" s="513" t="str">
        <f t="shared" si="92"/>
        <v>Color Code</v>
      </c>
      <c r="D1936" s="500">
        <v>0</v>
      </c>
      <c r="F1936" s="492">
        <f t="shared" si="90"/>
        <v>0</v>
      </c>
      <c r="G1936" s="492">
        <f t="shared" si="91"/>
        <v>0</v>
      </c>
      <c r="H1936" s="492">
        <f t="shared" ref="H1936:H1981" si="93">IF($S$10="Y",F1936*0.05,0)</f>
        <v>0</v>
      </c>
    </row>
    <row r="1937" spans="1:8" s="494" customFormat="1" ht="15" customHeight="1">
      <c r="A1937" s="490" t="s">
        <v>699</v>
      </c>
      <c r="B1937" s="498" t="s">
        <v>1348</v>
      </c>
      <c r="C1937" s="499" t="str">
        <f t="shared" si="92"/>
        <v>11-12</v>
      </c>
      <c r="D1937" s="500">
        <v>0</v>
      </c>
      <c r="F1937" s="492">
        <f t="shared" si="90"/>
        <v>0</v>
      </c>
      <c r="G1937" s="492">
        <f t="shared" si="91"/>
        <v>0</v>
      </c>
      <c r="H1937" s="492">
        <f t="shared" si="93"/>
        <v>0</v>
      </c>
    </row>
    <row r="1938" spans="1:8" s="494" customFormat="1" ht="15" customHeight="1">
      <c r="A1938" s="490" t="s">
        <v>699</v>
      </c>
      <c r="B1938" s="498" t="s">
        <v>1348</v>
      </c>
      <c r="C1938" s="504" t="str">
        <f t="shared" si="92"/>
        <v>14-01</v>
      </c>
      <c r="D1938" s="500">
        <v>0</v>
      </c>
      <c r="F1938" s="492">
        <f t="shared" si="90"/>
        <v>0</v>
      </c>
      <c r="G1938" s="492">
        <f t="shared" si="91"/>
        <v>0</v>
      </c>
      <c r="H1938" s="492">
        <f t="shared" si="93"/>
        <v>0</v>
      </c>
    </row>
    <row r="1939" spans="1:8" s="494" customFormat="1" ht="15" customHeight="1">
      <c r="A1939" s="490" t="s">
        <v>699</v>
      </c>
      <c r="B1939" s="498" t="s">
        <v>1348</v>
      </c>
      <c r="C1939" s="505" t="str">
        <f t="shared" si="92"/>
        <v>15-12</v>
      </c>
      <c r="D1939" s="500">
        <v>0</v>
      </c>
      <c r="F1939" s="492">
        <f t="shared" si="90"/>
        <v>0</v>
      </c>
      <c r="G1939" s="492">
        <f t="shared" si="91"/>
        <v>0</v>
      </c>
      <c r="H1939" s="492">
        <f t="shared" si="93"/>
        <v>0</v>
      </c>
    </row>
    <row r="1940" spans="1:8" s="494" customFormat="1" ht="15" customHeight="1">
      <c r="A1940" s="490" t="s">
        <v>699</v>
      </c>
      <c r="B1940" s="498" t="s">
        <v>1348</v>
      </c>
      <c r="C1940" s="506" t="str">
        <f t="shared" si="92"/>
        <v>16-16</v>
      </c>
      <c r="D1940" s="500">
        <v>0</v>
      </c>
      <c r="F1940" s="492">
        <f t="shared" si="90"/>
        <v>0</v>
      </c>
      <c r="G1940" s="492">
        <f t="shared" si="91"/>
        <v>0</v>
      </c>
      <c r="H1940" s="492">
        <f t="shared" si="93"/>
        <v>0</v>
      </c>
    </row>
    <row r="1941" spans="1:8" s="494" customFormat="1" ht="15" customHeight="1">
      <c r="A1941" s="490" t="s">
        <v>699</v>
      </c>
      <c r="B1941" s="498" t="s">
        <v>1348</v>
      </c>
      <c r="C1941" s="507" t="str">
        <f t="shared" si="92"/>
        <v>13-01</v>
      </c>
      <c r="D1941" s="500">
        <v>0</v>
      </c>
      <c r="F1941" s="492">
        <f t="shared" si="90"/>
        <v>0</v>
      </c>
      <c r="G1941" s="492">
        <f t="shared" si="91"/>
        <v>0</v>
      </c>
      <c r="H1941" s="492">
        <f t="shared" si="93"/>
        <v>0</v>
      </c>
    </row>
    <row r="1942" spans="1:8" s="494" customFormat="1" ht="15" customHeight="1">
      <c r="A1942" s="490" t="s">
        <v>699</v>
      </c>
      <c r="B1942" s="498" t="s">
        <v>1348</v>
      </c>
      <c r="C1942" s="508" t="str">
        <f t="shared" si="92"/>
        <v>07-13</v>
      </c>
      <c r="D1942" s="500">
        <v>0</v>
      </c>
      <c r="F1942" s="492">
        <f t="shared" si="90"/>
        <v>0</v>
      </c>
      <c r="G1942" s="492">
        <f t="shared" si="91"/>
        <v>0</v>
      </c>
      <c r="H1942" s="492">
        <f t="shared" si="93"/>
        <v>0</v>
      </c>
    </row>
    <row r="1943" spans="1:8" s="494" customFormat="1" ht="15" customHeight="1">
      <c r="A1943" s="490" t="s">
        <v>699</v>
      </c>
      <c r="B1943" s="498" t="s">
        <v>1348</v>
      </c>
      <c r="C1943" s="509" t="str">
        <f t="shared" si="92"/>
        <v>11-26</v>
      </c>
      <c r="D1943" s="500">
        <v>0</v>
      </c>
      <c r="F1943" s="492">
        <f t="shared" si="90"/>
        <v>0</v>
      </c>
      <c r="G1943" s="492">
        <f t="shared" si="91"/>
        <v>0</v>
      </c>
      <c r="H1943" s="492">
        <f t="shared" si="93"/>
        <v>0</v>
      </c>
    </row>
    <row r="1944" spans="1:8" s="494" customFormat="1" ht="15" customHeight="1">
      <c r="A1944" s="490" t="s">
        <v>699</v>
      </c>
      <c r="B1944" s="498" t="s">
        <v>1348</v>
      </c>
      <c r="C1944" s="512" t="str">
        <f t="shared" si="92"/>
        <v>18-01</v>
      </c>
      <c r="D1944" s="500">
        <v>0</v>
      </c>
      <c r="F1944" s="492">
        <f t="shared" si="90"/>
        <v>0</v>
      </c>
      <c r="G1944" s="492">
        <f t="shared" si="91"/>
        <v>0</v>
      </c>
      <c r="H1944" s="492">
        <f t="shared" si="93"/>
        <v>0</v>
      </c>
    </row>
    <row r="1945" spans="1:8" s="494" customFormat="1" ht="15" customHeight="1">
      <c r="A1945" s="490" t="s">
        <v>699</v>
      </c>
      <c r="B1945" s="498" t="s">
        <v>1348</v>
      </c>
      <c r="C1945" s="513" t="str">
        <f t="shared" si="92"/>
        <v>Color Code</v>
      </c>
      <c r="D1945" s="500">
        <v>0</v>
      </c>
      <c r="F1945" s="492">
        <f t="shared" si="90"/>
        <v>0</v>
      </c>
      <c r="G1945" s="492">
        <f t="shared" si="91"/>
        <v>0</v>
      </c>
      <c r="H1945" s="492">
        <f t="shared" si="93"/>
        <v>0</v>
      </c>
    </row>
    <row r="1946" spans="1:8" s="494" customFormat="1" ht="15" customHeight="1">
      <c r="A1946" s="490" t="s">
        <v>669</v>
      </c>
      <c r="B1946" s="498" t="s">
        <v>1349</v>
      </c>
      <c r="C1946" s="499" t="str">
        <f t="shared" si="92"/>
        <v>11-12</v>
      </c>
      <c r="D1946" s="500">
        <v>0</v>
      </c>
      <c r="F1946" s="492">
        <f t="shared" si="90"/>
        <v>0</v>
      </c>
      <c r="G1946" s="492">
        <f t="shared" si="91"/>
        <v>0</v>
      </c>
      <c r="H1946" s="492">
        <f t="shared" si="93"/>
        <v>0</v>
      </c>
    </row>
    <row r="1947" spans="1:8" s="494" customFormat="1" ht="15" customHeight="1">
      <c r="A1947" s="490" t="s">
        <v>669</v>
      </c>
      <c r="B1947" s="498" t="s">
        <v>1349</v>
      </c>
      <c r="C1947" s="504" t="str">
        <f t="shared" si="92"/>
        <v>14-01</v>
      </c>
      <c r="D1947" s="500">
        <v>0</v>
      </c>
      <c r="F1947" s="492">
        <f t="shared" si="90"/>
        <v>0</v>
      </c>
      <c r="G1947" s="492">
        <f t="shared" si="91"/>
        <v>0</v>
      </c>
      <c r="H1947" s="492">
        <f t="shared" si="93"/>
        <v>0</v>
      </c>
    </row>
    <row r="1948" spans="1:8" s="494" customFormat="1" ht="15" customHeight="1">
      <c r="A1948" s="490" t="s">
        <v>669</v>
      </c>
      <c r="B1948" s="498" t="s">
        <v>1349</v>
      </c>
      <c r="C1948" s="505" t="str">
        <f t="shared" si="92"/>
        <v>15-12</v>
      </c>
      <c r="D1948" s="500">
        <v>0</v>
      </c>
      <c r="F1948" s="492">
        <f t="shared" si="90"/>
        <v>0</v>
      </c>
      <c r="G1948" s="492">
        <f t="shared" si="91"/>
        <v>0</v>
      </c>
      <c r="H1948" s="492">
        <f t="shared" si="93"/>
        <v>0</v>
      </c>
    </row>
    <row r="1949" spans="1:8" s="494" customFormat="1" ht="15" customHeight="1">
      <c r="A1949" s="490" t="s">
        <v>669</v>
      </c>
      <c r="B1949" s="498" t="s">
        <v>1349</v>
      </c>
      <c r="C1949" s="506" t="str">
        <f t="shared" si="92"/>
        <v>16-16</v>
      </c>
      <c r="D1949" s="500">
        <v>0</v>
      </c>
      <c r="F1949" s="492">
        <f t="shared" si="90"/>
        <v>0</v>
      </c>
      <c r="G1949" s="492">
        <f t="shared" si="91"/>
        <v>0</v>
      </c>
      <c r="H1949" s="492">
        <f t="shared" si="93"/>
        <v>0</v>
      </c>
    </row>
    <row r="1950" spans="1:8" s="494" customFormat="1" ht="15" customHeight="1">
      <c r="A1950" s="490" t="s">
        <v>669</v>
      </c>
      <c r="B1950" s="498" t="s">
        <v>1349</v>
      </c>
      <c r="C1950" s="507" t="str">
        <f t="shared" si="92"/>
        <v>13-01</v>
      </c>
      <c r="D1950" s="500">
        <v>0</v>
      </c>
      <c r="F1950" s="492">
        <f t="shared" si="90"/>
        <v>0</v>
      </c>
      <c r="G1950" s="492">
        <f t="shared" si="91"/>
        <v>0</v>
      </c>
      <c r="H1950" s="492">
        <f t="shared" si="93"/>
        <v>0</v>
      </c>
    </row>
    <row r="1951" spans="1:8" s="494" customFormat="1" ht="15" customHeight="1">
      <c r="A1951" s="490" t="s">
        <v>669</v>
      </c>
      <c r="B1951" s="498" t="s">
        <v>1349</v>
      </c>
      <c r="C1951" s="508" t="str">
        <f t="shared" si="92"/>
        <v>07-13</v>
      </c>
      <c r="D1951" s="500">
        <v>0</v>
      </c>
      <c r="F1951" s="492">
        <f t="shared" si="90"/>
        <v>0</v>
      </c>
      <c r="G1951" s="492">
        <f t="shared" si="91"/>
        <v>0</v>
      </c>
      <c r="H1951" s="492">
        <f t="shared" si="93"/>
        <v>0</v>
      </c>
    </row>
    <row r="1952" spans="1:8" s="494" customFormat="1" ht="15" customHeight="1">
      <c r="A1952" s="490" t="s">
        <v>669</v>
      </c>
      <c r="B1952" s="498" t="s">
        <v>1349</v>
      </c>
      <c r="C1952" s="509" t="str">
        <f t="shared" si="92"/>
        <v>11-26</v>
      </c>
      <c r="D1952" s="500">
        <v>0</v>
      </c>
      <c r="F1952" s="492">
        <f t="shared" si="90"/>
        <v>0</v>
      </c>
      <c r="G1952" s="492">
        <f t="shared" si="91"/>
        <v>0</v>
      </c>
      <c r="H1952" s="492">
        <f t="shared" si="93"/>
        <v>0</v>
      </c>
    </row>
    <row r="1953" spans="1:8" s="494" customFormat="1" ht="15" customHeight="1">
      <c r="A1953" s="490" t="s">
        <v>669</v>
      </c>
      <c r="B1953" s="498" t="s">
        <v>1349</v>
      </c>
      <c r="C1953" s="512" t="str">
        <f t="shared" si="92"/>
        <v>18-01</v>
      </c>
      <c r="D1953" s="500">
        <v>0</v>
      </c>
      <c r="F1953" s="492">
        <f t="shared" si="90"/>
        <v>0</v>
      </c>
      <c r="G1953" s="492">
        <f t="shared" si="91"/>
        <v>0</v>
      </c>
      <c r="H1953" s="492">
        <f t="shared" si="93"/>
        <v>0</v>
      </c>
    </row>
    <row r="1954" spans="1:8" s="494" customFormat="1" ht="15" customHeight="1">
      <c r="A1954" s="490" t="s">
        <v>669</v>
      </c>
      <c r="B1954" s="498" t="s">
        <v>1349</v>
      </c>
      <c r="C1954" s="513" t="str">
        <f t="shared" si="92"/>
        <v>Color Code</v>
      </c>
      <c r="D1954" s="500">
        <v>0</v>
      </c>
      <c r="F1954" s="492">
        <f t="shared" si="90"/>
        <v>0</v>
      </c>
      <c r="G1954" s="492">
        <f t="shared" si="91"/>
        <v>0</v>
      </c>
      <c r="H1954" s="492">
        <f t="shared" si="93"/>
        <v>0</v>
      </c>
    </row>
    <row r="1955" spans="1:8" s="494" customFormat="1" ht="15" customHeight="1">
      <c r="A1955" s="490" t="s">
        <v>719</v>
      </c>
      <c r="B1955" s="498" t="s">
        <v>1350</v>
      </c>
      <c r="C1955" s="499" t="str">
        <f t="shared" si="92"/>
        <v>11-12</v>
      </c>
      <c r="D1955" s="500">
        <v>0</v>
      </c>
      <c r="F1955" s="492">
        <f t="shared" si="90"/>
        <v>0</v>
      </c>
      <c r="G1955" s="492">
        <f t="shared" si="91"/>
        <v>0</v>
      </c>
      <c r="H1955" s="492">
        <f t="shared" si="93"/>
        <v>0</v>
      </c>
    </row>
    <row r="1956" spans="1:8" s="494" customFormat="1" ht="15" customHeight="1">
      <c r="A1956" s="490" t="s">
        <v>719</v>
      </c>
      <c r="B1956" s="498" t="s">
        <v>1350</v>
      </c>
      <c r="C1956" s="504" t="str">
        <f t="shared" si="92"/>
        <v>14-01</v>
      </c>
      <c r="D1956" s="500">
        <v>0</v>
      </c>
      <c r="F1956" s="492">
        <f t="shared" si="90"/>
        <v>0</v>
      </c>
      <c r="G1956" s="492">
        <f t="shared" si="91"/>
        <v>0</v>
      </c>
      <c r="H1956" s="492">
        <f t="shared" si="93"/>
        <v>0</v>
      </c>
    </row>
    <row r="1957" spans="1:8" s="494" customFormat="1" ht="15" customHeight="1">
      <c r="A1957" s="490" t="s">
        <v>719</v>
      </c>
      <c r="B1957" s="498" t="s">
        <v>1350</v>
      </c>
      <c r="C1957" s="505" t="str">
        <f t="shared" si="92"/>
        <v>15-12</v>
      </c>
      <c r="D1957" s="500">
        <v>0</v>
      </c>
      <c r="F1957" s="492">
        <f t="shared" si="90"/>
        <v>0</v>
      </c>
      <c r="G1957" s="492">
        <f t="shared" si="91"/>
        <v>0</v>
      </c>
      <c r="H1957" s="492">
        <f t="shared" si="93"/>
        <v>0</v>
      </c>
    </row>
    <row r="1958" spans="1:8" s="494" customFormat="1" ht="15" customHeight="1">
      <c r="A1958" s="490" t="s">
        <v>719</v>
      </c>
      <c r="B1958" s="498" t="s">
        <v>1350</v>
      </c>
      <c r="C1958" s="506" t="str">
        <f t="shared" si="92"/>
        <v>16-16</v>
      </c>
      <c r="D1958" s="500">
        <v>0</v>
      </c>
      <c r="F1958" s="492">
        <f t="shared" si="90"/>
        <v>0</v>
      </c>
      <c r="G1958" s="492">
        <f t="shared" si="91"/>
        <v>0</v>
      </c>
      <c r="H1958" s="492">
        <f t="shared" si="93"/>
        <v>0</v>
      </c>
    </row>
    <row r="1959" spans="1:8" s="494" customFormat="1" ht="15" customHeight="1">
      <c r="A1959" s="490" t="s">
        <v>719</v>
      </c>
      <c r="B1959" s="498" t="s">
        <v>1350</v>
      </c>
      <c r="C1959" s="507" t="str">
        <f t="shared" si="92"/>
        <v>13-01</v>
      </c>
      <c r="D1959" s="500">
        <v>0</v>
      </c>
      <c r="F1959" s="492">
        <f t="shared" si="90"/>
        <v>0</v>
      </c>
      <c r="G1959" s="492">
        <f t="shared" si="91"/>
        <v>0</v>
      </c>
      <c r="H1959" s="492">
        <f t="shared" si="93"/>
        <v>0</v>
      </c>
    </row>
    <row r="1960" spans="1:8" s="494" customFormat="1" ht="15" customHeight="1">
      <c r="A1960" s="490" t="s">
        <v>719</v>
      </c>
      <c r="B1960" s="498" t="s">
        <v>1350</v>
      </c>
      <c r="C1960" s="508" t="str">
        <f t="shared" si="92"/>
        <v>07-13</v>
      </c>
      <c r="D1960" s="500">
        <v>0</v>
      </c>
      <c r="F1960" s="492">
        <f t="shared" si="90"/>
        <v>0</v>
      </c>
      <c r="G1960" s="492">
        <f t="shared" si="91"/>
        <v>0</v>
      </c>
      <c r="H1960" s="492">
        <f t="shared" si="93"/>
        <v>0</v>
      </c>
    </row>
    <row r="1961" spans="1:8" s="494" customFormat="1" ht="15" customHeight="1">
      <c r="A1961" s="490" t="s">
        <v>719</v>
      </c>
      <c r="B1961" s="498" t="s">
        <v>1350</v>
      </c>
      <c r="C1961" s="509" t="str">
        <f t="shared" si="92"/>
        <v>11-26</v>
      </c>
      <c r="D1961" s="500">
        <v>0</v>
      </c>
      <c r="F1961" s="492">
        <f t="shared" si="90"/>
        <v>0</v>
      </c>
      <c r="G1961" s="492">
        <f t="shared" si="91"/>
        <v>0</v>
      </c>
      <c r="H1961" s="492">
        <f t="shared" si="93"/>
        <v>0</v>
      </c>
    </row>
    <row r="1962" spans="1:8" s="494" customFormat="1" ht="15" customHeight="1">
      <c r="A1962" s="490" t="s">
        <v>719</v>
      </c>
      <c r="B1962" s="498" t="s">
        <v>1350</v>
      </c>
      <c r="C1962" s="512" t="str">
        <f t="shared" si="92"/>
        <v>18-01</v>
      </c>
      <c r="D1962" s="500">
        <v>0</v>
      </c>
      <c r="F1962" s="492">
        <f t="shared" si="90"/>
        <v>0</v>
      </c>
      <c r="G1962" s="492">
        <f t="shared" si="91"/>
        <v>0</v>
      </c>
      <c r="H1962" s="492">
        <f t="shared" si="93"/>
        <v>0</v>
      </c>
    </row>
    <row r="1963" spans="1:8" s="494" customFormat="1" ht="15" customHeight="1">
      <c r="A1963" s="490" t="s">
        <v>719</v>
      </c>
      <c r="B1963" s="498" t="s">
        <v>1350</v>
      </c>
      <c r="C1963" s="513" t="str">
        <f t="shared" si="92"/>
        <v>Color Code</v>
      </c>
      <c r="D1963" s="500">
        <v>0</v>
      </c>
      <c r="F1963" s="492">
        <f t="shared" si="90"/>
        <v>0</v>
      </c>
      <c r="G1963" s="492">
        <f t="shared" si="91"/>
        <v>0</v>
      </c>
      <c r="H1963" s="492">
        <f t="shared" si="93"/>
        <v>0</v>
      </c>
    </row>
    <row r="1964" spans="1:8" s="494" customFormat="1" ht="15" customHeight="1">
      <c r="A1964" s="490" t="s">
        <v>721</v>
      </c>
      <c r="B1964" s="498" t="s">
        <v>1351</v>
      </c>
      <c r="C1964" s="499" t="str">
        <f t="shared" si="92"/>
        <v>11-12</v>
      </c>
      <c r="D1964" s="500">
        <v>0</v>
      </c>
      <c r="F1964" s="492">
        <f t="shared" si="90"/>
        <v>0</v>
      </c>
      <c r="G1964" s="492">
        <f t="shared" si="91"/>
        <v>0</v>
      </c>
      <c r="H1964" s="492">
        <f t="shared" si="93"/>
        <v>0</v>
      </c>
    </row>
    <row r="1965" spans="1:8" s="494" customFormat="1" ht="15" customHeight="1">
      <c r="A1965" s="490" t="s">
        <v>721</v>
      </c>
      <c r="B1965" s="498" t="s">
        <v>1351</v>
      </c>
      <c r="C1965" s="504" t="str">
        <f t="shared" si="92"/>
        <v>14-01</v>
      </c>
      <c r="D1965" s="500">
        <v>0</v>
      </c>
      <c r="F1965" s="492">
        <f t="shared" si="90"/>
        <v>0</v>
      </c>
      <c r="G1965" s="492">
        <f t="shared" si="91"/>
        <v>0</v>
      </c>
      <c r="H1965" s="492">
        <f t="shared" si="93"/>
        <v>0</v>
      </c>
    </row>
    <row r="1966" spans="1:8" s="494" customFormat="1" ht="15" customHeight="1">
      <c r="A1966" s="490" t="s">
        <v>721</v>
      </c>
      <c r="B1966" s="498" t="s">
        <v>1351</v>
      </c>
      <c r="C1966" s="505" t="str">
        <f t="shared" si="92"/>
        <v>15-12</v>
      </c>
      <c r="D1966" s="500">
        <v>0</v>
      </c>
      <c r="F1966" s="492">
        <f t="shared" si="90"/>
        <v>0</v>
      </c>
      <c r="G1966" s="492">
        <f t="shared" si="91"/>
        <v>0</v>
      </c>
      <c r="H1966" s="492">
        <f t="shared" si="93"/>
        <v>0</v>
      </c>
    </row>
    <row r="1967" spans="1:8" s="494" customFormat="1" ht="15" customHeight="1">
      <c r="A1967" s="490" t="s">
        <v>721</v>
      </c>
      <c r="B1967" s="498" t="s">
        <v>1351</v>
      </c>
      <c r="C1967" s="506" t="str">
        <f t="shared" si="92"/>
        <v>16-16</v>
      </c>
      <c r="D1967" s="500">
        <v>0</v>
      </c>
      <c r="F1967" s="492">
        <f t="shared" si="90"/>
        <v>0</v>
      </c>
      <c r="G1967" s="492">
        <f t="shared" si="91"/>
        <v>0</v>
      </c>
      <c r="H1967" s="492">
        <f t="shared" si="93"/>
        <v>0</v>
      </c>
    </row>
    <row r="1968" spans="1:8" s="494" customFormat="1" ht="15" customHeight="1">
      <c r="A1968" s="490" t="s">
        <v>721</v>
      </c>
      <c r="B1968" s="498" t="s">
        <v>1351</v>
      </c>
      <c r="C1968" s="507" t="str">
        <f t="shared" si="92"/>
        <v>13-01</v>
      </c>
      <c r="D1968" s="500">
        <v>0</v>
      </c>
      <c r="F1968" s="492">
        <f t="shared" si="90"/>
        <v>0</v>
      </c>
      <c r="G1968" s="492">
        <f t="shared" si="91"/>
        <v>0</v>
      </c>
      <c r="H1968" s="492">
        <f t="shared" si="93"/>
        <v>0</v>
      </c>
    </row>
    <row r="1969" spans="1:8" s="494" customFormat="1" ht="15" customHeight="1">
      <c r="A1969" s="490" t="s">
        <v>721</v>
      </c>
      <c r="B1969" s="498" t="s">
        <v>1351</v>
      </c>
      <c r="C1969" s="508" t="str">
        <f t="shared" si="92"/>
        <v>07-13</v>
      </c>
      <c r="D1969" s="500">
        <v>0</v>
      </c>
      <c r="F1969" s="492">
        <f t="shared" si="90"/>
        <v>0</v>
      </c>
      <c r="G1969" s="492">
        <f t="shared" si="91"/>
        <v>0</v>
      </c>
      <c r="H1969" s="492">
        <f t="shared" si="93"/>
        <v>0</v>
      </c>
    </row>
    <row r="1970" spans="1:8" s="494" customFormat="1" ht="15" customHeight="1">
      <c r="A1970" s="490" t="s">
        <v>721</v>
      </c>
      <c r="B1970" s="498" t="s">
        <v>1351</v>
      </c>
      <c r="C1970" s="509" t="str">
        <f t="shared" si="92"/>
        <v>11-26</v>
      </c>
      <c r="D1970" s="500">
        <v>0</v>
      </c>
      <c r="F1970" s="492">
        <f t="shared" si="90"/>
        <v>0</v>
      </c>
      <c r="G1970" s="492">
        <f t="shared" si="91"/>
        <v>0</v>
      </c>
      <c r="H1970" s="492">
        <f t="shared" si="93"/>
        <v>0</v>
      </c>
    </row>
    <row r="1971" spans="1:8" s="494" customFormat="1" ht="15" customHeight="1">
      <c r="A1971" s="490" t="s">
        <v>721</v>
      </c>
      <c r="B1971" s="498" t="s">
        <v>1351</v>
      </c>
      <c r="C1971" s="512" t="str">
        <f t="shared" si="92"/>
        <v>18-01</v>
      </c>
      <c r="D1971" s="500">
        <v>0</v>
      </c>
      <c r="F1971" s="492">
        <f t="shared" si="90"/>
        <v>0</v>
      </c>
      <c r="G1971" s="492">
        <f t="shared" si="91"/>
        <v>0</v>
      </c>
      <c r="H1971" s="492">
        <f t="shared" si="93"/>
        <v>0</v>
      </c>
    </row>
    <row r="1972" spans="1:8" s="494" customFormat="1" ht="15" customHeight="1">
      <c r="A1972" s="490" t="s">
        <v>721</v>
      </c>
      <c r="B1972" s="498" t="s">
        <v>1351</v>
      </c>
      <c r="C1972" s="513" t="str">
        <f t="shared" si="92"/>
        <v>Color Code</v>
      </c>
      <c r="D1972" s="500">
        <v>0</v>
      </c>
      <c r="F1972" s="492">
        <f t="shared" si="90"/>
        <v>0</v>
      </c>
      <c r="G1972" s="492">
        <f t="shared" si="91"/>
        <v>0</v>
      </c>
      <c r="H1972" s="492">
        <f t="shared" si="93"/>
        <v>0</v>
      </c>
    </row>
    <row r="1973" spans="1:8" s="494" customFormat="1" ht="15" customHeight="1">
      <c r="A1973" s="490" t="s">
        <v>725</v>
      </c>
      <c r="B1973" s="498" t="s">
        <v>1352</v>
      </c>
      <c r="C1973" s="499" t="str">
        <f t="shared" si="92"/>
        <v>11-12</v>
      </c>
      <c r="D1973" s="500">
        <v>0</v>
      </c>
      <c r="F1973" s="492">
        <f t="shared" si="90"/>
        <v>0</v>
      </c>
      <c r="G1973" s="492">
        <f t="shared" si="91"/>
        <v>0</v>
      </c>
      <c r="H1973" s="492">
        <f t="shared" si="93"/>
        <v>0</v>
      </c>
    </row>
    <row r="1974" spans="1:8" s="494" customFormat="1" ht="15" customHeight="1">
      <c r="A1974" s="490" t="s">
        <v>725</v>
      </c>
      <c r="B1974" s="498" t="s">
        <v>1352</v>
      </c>
      <c r="C1974" s="504" t="str">
        <f t="shared" si="92"/>
        <v>14-01</v>
      </c>
      <c r="D1974" s="500">
        <v>0</v>
      </c>
      <c r="F1974" s="492">
        <f t="shared" si="90"/>
        <v>0</v>
      </c>
      <c r="G1974" s="492">
        <f t="shared" si="91"/>
        <v>0</v>
      </c>
      <c r="H1974" s="492">
        <f t="shared" si="93"/>
        <v>0</v>
      </c>
    </row>
    <row r="1975" spans="1:8" s="494" customFormat="1" ht="15" customHeight="1">
      <c r="A1975" s="490" t="s">
        <v>725</v>
      </c>
      <c r="B1975" s="498" t="s">
        <v>1352</v>
      </c>
      <c r="C1975" s="505" t="str">
        <f t="shared" si="92"/>
        <v>15-12</v>
      </c>
      <c r="D1975" s="500">
        <v>0</v>
      </c>
      <c r="F1975" s="492">
        <f t="shared" si="90"/>
        <v>0</v>
      </c>
      <c r="G1975" s="492">
        <f t="shared" si="91"/>
        <v>0</v>
      </c>
      <c r="H1975" s="492">
        <f t="shared" si="93"/>
        <v>0</v>
      </c>
    </row>
    <row r="1976" spans="1:8" s="494" customFormat="1" ht="15" customHeight="1">
      <c r="A1976" s="490" t="s">
        <v>725</v>
      </c>
      <c r="B1976" s="498" t="s">
        <v>1352</v>
      </c>
      <c r="C1976" s="506" t="str">
        <f t="shared" si="92"/>
        <v>16-16</v>
      </c>
      <c r="D1976" s="500">
        <v>0</v>
      </c>
      <c r="F1976" s="492">
        <f t="shared" si="90"/>
        <v>0</v>
      </c>
      <c r="G1976" s="492">
        <f t="shared" si="91"/>
        <v>0</v>
      </c>
      <c r="H1976" s="492">
        <f t="shared" si="93"/>
        <v>0</v>
      </c>
    </row>
    <row r="1977" spans="1:8" s="494" customFormat="1" ht="15" customHeight="1">
      <c r="A1977" s="490" t="s">
        <v>725</v>
      </c>
      <c r="B1977" s="498" t="s">
        <v>1352</v>
      </c>
      <c r="C1977" s="507" t="str">
        <f t="shared" si="92"/>
        <v>13-01</v>
      </c>
      <c r="D1977" s="500">
        <v>0</v>
      </c>
      <c r="F1977" s="492">
        <f t="shared" si="90"/>
        <v>0</v>
      </c>
      <c r="G1977" s="492">
        <f t="shared" si="91"/>
        <v>0</v>
      </c>
      <c r="H1977" s="492">
        <f t="shared" si="93"/>
        <v>0</v>
      </c>
    </row>
    <row r="1978" spans="1:8" s="494" customFormat="1" ht="15" customHeight="1">
      <c r="A1978" s="490" t="s">
        <v>725</v>
      </c>
      <c r="B1978" s="498" t="s">
        <v>1352</v>
      </c>
      <c r="C1978" s="508" t="str">
        <f t="shared" si="92"/>
        <v>07-13</v>
      </c>
      <c r="D1978" s="500">
        <v>0</v>
      </c>
      <c r="F1978" s="492">
        <f t="shared" si="90"/>
        <v>0</v>
      </c>
      <c r="G1978" s="492">
        <f t="shared" si="91"/>
        <v>0</v>
      </c>
      <c r="H1978" s="492">
        <f t="shared" si="93"/>
        <v>0</v>
      </c>
    </row>
    <row r="1979" spans="1:8" s="494" customFormat="1" ht="15" customHeight="1">
      <c r="A1979" s="490" t="s">
        <v>725</v>
      </c>
      <c r="B1979" s="498" t="s">
        <v>1352</v>
      </c>
      <c r="C1979" s="509" t="str">
        <f t="shared" si="92"/>
        <v>11-26</v>
      </c>
      <c r="D1979" s="500">
        <v>0</v>
      </c>
      <c r="F1979" s="492">
        <f t="shared" si="90"/>
        <v>0</v>
      </c>
      <c r="G1979" s="492">
        <f t="shared" si="91"/>
        <v>0</v>
      </c>
      <c r="H1979" s="492">
        <f t="shared" si="93"/>
        <v>0</v>
      </c>
    </row>
    <row r="1980" spans="1:8" s="494" customFormat="1" ht="15" customHeight="1">
      <c r="A1980" s="490" t="s">
        <v>1353</v>
      </c>
      <c r="B1980" s="498" t="s">
        <v>1352</v>
      </c>
      <c r="C1980" s="512" t="str">
        <f t="shared" si="92"/>
        <v>18-01</v>
      </c>
      <c r="D1980" s="500">
        <v>0</v>
      </c>
      <c r="F1980" s="492">
        <f t="shared" si="90"/>
        <v>0</v>
      </c>
      <c r="G1980" s="492">
        <f t="shared" si="91"/>
        <v>0</v>
      </c>
      <c r="H1980" s="492">
        <f t="shared" si="93"/>
        <v>0</v>
      </c>
    </row>
    <row r="1981" spans="1:8" s="494" customFormat="1" ht="15" customHeight="1">
      <c r="A1981" s="490" t="s">
        <v>725</v>
      </c>
      <c r="B1981" s="498" t="s">
        <v>1352</v>
      </c>
      <c r="C1981" s="513" t="str">
        <f t="shared" si="92"/>
        <v>Color Code</v>
      </c>
      <c r="D1981" s="500">
        <v>0</v>
      </c>
      <c r="F1981" s="492">
        <f t="shared" si="90"/>
        <v>0</v>
      </c>
      <c r="G1981" s="492">
        <f t="shared" si="91"/>
        <v>0</v>
      </c>
      <c r="H1981" s="492">
        <f t="shared" si="93"/>
        <v>0</v>
      </c>
    </row>
    <row r="1982" spans="1:8" s="494" customFormat="1" ht="15" customHeight="1">
      <c r="A1982" s="490" t="s">
        <v>159</v>
      </c>
      <c r="B1982" s="498" t="s">
        <v>1354</v>
      </c>
      <c r="C1982" s="499" t="str">
        <f t="shared" ref="C1982:C1990" si="94">C1892</f>
        <v>11-12</v>
      </c>
      <c r="D1982" s="500">
        <v>0</v>
      </c>
      <c r="F1982" s="492">
        <f t="shared" si="90"/>
        <v>0</v>
      </c>
      <c r="G1982" s="492">
        <f t="shared" si="91"/>
        <v>0</v>
      </c>
      <c r="H1982" s="492">
        <f>IF($S$2="Y",F1982*0.05,0)</f>
        <v>0</v>
      </c>
    </row>
    <row r="1983" spans="1:8" s="494" customFormat="1" ht="15" customHeight="1">
      <c r="A1983" s="490" t="s">
        <v>159</v>
      </c>
      <c r="B1983" s="498" t="s">
        <v>1354</v>
      </c>
      <c r="C1983" s="504" t="str">
        <f t="shared" si="94"/>
        <v>14-01</v>
      </c>
      <c r="D1983" s="500">
        <v>0</v>
      </c>
      <c r="F1983" s="492">
        <f t="shared" si="90"/>
        <v>0</v>
      </c>
      <c r="G1983" s="492">
        <f t="shared" si="91"/>
        <v>0</v>
      </c>
      <c r="H1983" s="492">
        <f>IF($S$3="Y",F1983*0.05,0)</f>
        <v>0</v>
      </c>
    </row>
    <row r="1984" spans="1:8" s="494" customFormat="1" ht="15" customHeight="1">
      <c r="A1984" s="490" t="s">
        <v>159</v>
      </c>
      <c r="B1984" s="498" t="s">
        <v>1354</v>
      </c>
      <c r="C1984" s="505" t="str">
        <f t="shared" si="94"/>
        <v>15-12</v>
      </c>
      <c r="D1984" s="500">
        <v>0</v>
      </c>
      <c r="F1984" s="492">
        <f t="shared" si="90"/>
        <v>0</v>
      </c>
      <c r="G1984" s="492">
        <f t="shared" si="91"/>
        <v>0</v>
      </c>
      <c r="H1984" s="492">
        <f>IF($S$4="Y",F1984*0.05,0)</f>
        <v>0</v>
      </c>
    </row>
    <row r="1985" spans="1:8" s="494" customFormat="1" ht="15" customHeight="1">
      <c r="A1985" s="490" t="s">
        <v>159</v>
      </c>
      <c r="B1985" s="498" t="s">
        <v>1354</v>
      </c>
      <c r="C1985" s="506" t="str">
        <f t="shared" si="94"/>
        <v>16-16</v>
      </c>
      <c r="D1985" s="500">
        <v>0</v>
      </c>
      <c r="F1985" s="492">
        <f t="shared" si="90"/>
        <v>0</v>
      </c>
      <c r="G1985" s="492">
        <f t="shared" si="91"/>
        <v>0</v>
      </c>
      <c r="H1985" s="492">
        <f>IF($S$5="Y",F1985*0.05,0)</f>
        <v>0</v>
      </c>
    </row>
    <row r="1986" spans="1:8" s="494" customFormat="1" ht="15" customHeight="1">
      <c r="A1986" s="490" t="s">
        <v>159</v>
      </c>
      <c r="B1986" s="498" t="s">
        <v>1354</v>
      </c>
      <c r="C1986" s="507" t="str">
        <f t="shared" si="94"/>
        <v>13-01</v>
      </c>
      <c r="D1986" s="500">
        <v>0</v>
      </c>
      <c r="F1986" s="492">
        <f t="shared" ref="F1986:F2049" si="95">D1986*E1986</f>
        <v>0</v>
      </c>
      <c r="G1986" s="492">
        <f t="shared" ref="G1986:G2049" si="96">IF($S$11="Y",F1986*0.05,0)</f>
        <v>0</v>
      </c>
      <c r="H1986" s="492">
        <f>IF($S$6="Y",F1986*0.05,0)</f>
        <v>0</v>
      </c>
    </row>
    <row r="1987" spans="1:8" s="494" customFormat="1" ht="15" customHeight="1">
      <c r="A1987" s="490" t="s">
        <v>159</v>
      </c>
      <c r="B1987" s="498" t="s">
        <v>1354</v>
      </c>
      <c r="C1987" s="508" t="str">
        <f t="shared" si="94"/>
        <v>07-13</v>
      </c>
      <c r="D1987" s="500">
        <v>0</v>
      </c>
      <c r="F1987" s="492">
        <f t="shared" si="95"/>
        <v>0</v>
      </c>
      <c r="G1987" s="492">
        <f t="shared" si="96"/>
        <v>0</v>
      </c>
      <c r="H1987" s="492">
        <f>IF($S$7="Y",F1987*0.05,0)</f>
        <v>0</v>
      </c>
    </row>
    <row r="1988" spans="1:8" s="494" customFormat="1" ht="15" customHeight="1">
      <c r="A1988" s="490" t="s">
        <v>159</v>
      </c>
      <c r="B1988" s="498" t="s">
        <v>1354</v>
      </c>
      <c r="C1988" s="509" t="str">
        <f t="shared" si="94"/>
        <v>11-26</v>
      </c>
      <c r="D1988" s="500">
        <v>0</v>
      </c>
      <c r="F1988" s="492">
        <f t="shared" si="95"/>
        <v>0</v>
      </c>
      <c r="G1988" s="492">
        <f t="shared" si="96"/>
        <v>0</v>
      </c>
      <c r="H1988" s="492">
        <f>IF($S$8="Y",F1988*0.05,0)</f>
        <v>0</v>
      </c>
    </row>
    <row r="1989" spans="1:8" s="494" customFormat="1" ht="15" customHeight="1">
      <c r="A1989" s="490" t="s">
        <v>159</v>
      </c>
      <c r="B1989" s="498" t="s">
        <v>1354</v>
      </c>
      <c r="C1989" s="512" t="str">
        <f t="shared" si="94"/>
        <v>18-01</v>
      </c>
      <c r="D1989" s="500">
        <v>0</v>
      </c>
      <c r="F1989" s="492">
        <f t="shared" si="95"/>
        <v>0</v>
      </c>
      <c r="G1989" s="492">
        <f t="shared" si="96"/>
        <v>0</v>
      </c>
      <c r="H1989" s="492">
        <f>IF($S$9="Y",F1989*0.05,0)</f>
        <v>0</v>
      </c>
    </row>
    <row r="1990" spans="1:8" s="494" customFormat="1" ht="15" customHeight="1">
      <c r="A1990" s="490" t="s">
        <v>159</v>
      </c>
      <c r="B1990" s="498" t="s">
        <v>1354</v>
      </c>
      <c r="C1990" s="513" t="str">
        <f t="shared" si="94"/>
        <v>Color Code</v>
      </c>
      <c r="D1990" s="500">
        <v>0</v>
      </c>
      <c r="F1990" s="492">
        <f t="shared" si="95"/>
        <v>0</v>
      </c>
      <c r="G1990" s="492">
        <f t="shared" si="96"/>
        <v>0</v>
      </c>
      <c r="H1990" s="492">
        <f>IF($S$10="Y",F1990*0.05,0)</f>
        <v>0</v>
      </c>
    </row>
    <row r="1991" spans="1:8" s="494" customFormat="1" ht="15" customHeight="1">
      <c r="A1991" s="490" t="s">
        <v>131</v>
      </c>
      <c r="B1991" s="498" t="s">
        <v>1355</v>
      </c>
      <c r="C1991" s="499" t="str">
        <f t="shared" ref="C1991:C2054" si="97">C1982</f>
        <v>11-12</v>
      </c>
      <c r="D1991" s="500">
        <v>0</v>
      </c>
      <c r="F1991" s="492">
        <f t="shared" si="95"/>
        <v>0</v>
      </c>
      <c r="G1991" s="492">
        <f t="shared" si="96"/>
        <v>0</v>
      </c>
      <c r="H1991" s="492">
        <f>IF($S$2="Y",F1991*0.05,0)</f>
        <v>0</v>
      </c>
    </row>
    <row r="1992" spans="1:8" s="494" customFormat="1" ht="15" customHeight="1">
      <c r="A1992" s="490" t="s">
        <v>131</v>
      </c>
      <c r="B1992" s="498" t="s">
        <v>1355</v>
      </c>
      <c r="C1992" s="504" t="str">
        <f t="shared" si="97"/>
        <v>14-01</v>
      </c>
      <c r="D1992" s="500">
        <v>0</v>
      </c>
      <c r="F1992" s="492">
        <f t="shared" si="95"/>
        <v>0</v>
      </c>
      <c r="G1992" s="492">
        <f t="shared" si="96"/>
        <v>0</v>
      </c>
      <c r="H1992" s="492">
        <f>IF($S$3="Y",F1992*0.05,0)</f>
        <v>0</v>
      </c>
    </row>
    <row r="1993" spans="1:8" s="494" customFormat="1" ht="15" customHeight="1">
      <c r="A1993" s="490" t="s">
        <v>131</v>
      </c>
      <c r="B1993" s="498" t="s">
        <v>1355</v>
      </c>
      <c r="C1993" s="505" t="str">
        <f t="shared" si="97"/>
        <v>15-12</v>
      </c>
      <c r="D1993" s="500">
        <v>0</v>
      </c>
      <c r="F1993" s="492">
        <f t="shared" si="95"/>
        <v>0</v>
      </c>
      <c r="G1993" s="492">
        <f t="shared" si="96"/>
        <v>0</v>
      </c>
      <c r="H1993" s="492">
        <f>IF($S$4="Y",F1993*0.05,0)</f>
        <v>0</v>
      </c>
    </row>
    <row r="1994" spans="1:8" s="494" customFormat="1" ht="15" customHeight="1">
      <c r="A1994" s="490" t="s">
        <v>131</v>
      </c>
      <c r="B1994" s="498" t="s">
        <v>1355</v>
      </c>
      <c r="C1994" s="506" t="str">
        <f t="shared" si="97"/>
        <v>16-16</v>
      </c>
      <c r="D1994" s="500">
        <v>0</v>
      </c>
      <c r="F1994" s="492">
        <f t="shared" si="95"/>
        <v>0</v>
      </c>
      <c r="G1994" s="492">
        <f t="shared" si="96"/>
        <v>0</v>
      </c>
      <c r="H1994" s="492">
        <f>IF($S$5="Y",F1994*0.05,0)</f>
        <v>0</v>
      </c>
    </row>
    <row r="1995" spans="1:8" s="494" customFormat="1" ht="15" customHeight="1">
      <c r="A1995" s="490" t="s">
        <v>131</v>
      </c>
      <c r="B1995" s="498" t="s">
        <v>1355</v>
      </c>
      <c r="C1995" s="507" t="str">
        <f t="shared" si="97"/>
        <v>13-01</v>
      </c>
      <c r="D1995" s="500">
        <v>0</v>
      </c>
      <c r="F1995" s="492">
        <f t="shared" si="95"/>
        <v>0</v>
      </c>
      <c r="G1995" s="492">
        <f t="shared" si="96"/>
        <v>0</v>
      </c>
      <c r="H1995" s="492">
        <f>IF($S$6="Y",F1995*0.05,0)</f>
        <v>0</v>
      </c>
    </row>
    <row r="1996" spans="1:8" s="494" customFormat="1" ht="15" customHeight="1">
      <c r="A1996" s="490" t="s">
        <v>131</v>
      </c>
      <c r="B1996" s="498" t="s">
        <v>1355</v>
      </c>
      <c r="C1996" s="508" t="str">
        <f t="shared" si="97"/>
        <v>07-13</v>
      </c>
      <c r="D1996" s="500">
        <v>0</v>
      </c>
      <c r="F1996" s="492">
        <f t="shared" si="95"/>
        <v>0</v>
      </c>
      <c r="G1996" s="492">
        <f t="shared" si="96"/>
        <v>0</v>
      </c>
      <c r="H1996" s="492">
        <f>IF($S$7="Y",F1996*0.05,0)</f>
        <v>0</v>
      </c>
    </row>
    <row r="1997" spans="1:8" s="494" customFormat="1" ht="15" customHeight="1">
      <c r="A1997" s="490" t="s">
        <v>131</v>
      </c>
      <c r="B1997" s="498" t="s">
        <v>1355</v>
      </c>
      <c r="C1997" s="509" t="str">
        <f t="shared" si="97"/>
        <v>11-26</v>
      </c>
      <c r="D1997" s="500">
        <v>0</v>
      </c>
      <c r="F1997" s="492">
        <f t="shared" si="95"/>
        <v>0</v>
      </c>
      <c r="G1997" s="492">
        <f t="shared" si="96"/>
        <v>0</v>
      </c>
      <c r="H1997" s="492">
        <f>IF($S$8="Y",F1997*0.05,0)</f>
        <v>0</v>
      </c>
    </row>
    <row r="1998" spans="1:8" s="494" customFormat="1" ht="15" customHeight="1">
      <c r="A1998" s="490" t="s">
        <v>131</v>
      </c>
      <c r="B1998" s="498" t="s">
        <v>1355</v>
      </c>
      <c r="C1998" s="512" t="str">
        <f t="shared" si="97"/>
        <v>18-01</v>
      </c>
      <c r="D1998" s="500">
        <v>0</v>
      </c>
      <c r="F1998" s="492">
        <f t="shared" si="95"/>
        <v>0</v>
      </c>
      <c r="G1998" s="492">
        <f t="shared" si="96"/>
        <v>0</v>
      </c>
      <c r="H1998" s="492">
        <f>IF($S$9="Y",F1998*0.05,0)</f>
        <v>0</v>
      </c>
    </row>
    <row r="1999" spans="1:8" s="494" customFormat="1" ht="15" customHeight="1">
      <c r="A1999" s="490" t="s">
        <v>131</v>
      </c>
      <c r="B1999" s="498" t="s">
        <v>1355</v>
      </c>
      <c r="C1999" s="513" t="str">
        <f t="shared" si="97"/>
        <v>Color Code</v>
      </c>
      <c r="D1999" s="500">
        <v>0</v>
      </c>
      <c r="F1999" s="492">
        <f t="shared" si="95"/>
        <v>0</v>
      </c>
      <c r="G1999" s="492">
        <f t="shared" si="96"/>
        <v>0</v>
      </c>
      <c r="H1999" s="492">
        <f>IF($S$10="Y",F1999*0.05,0)</f>
        <v>0</v>
      </c>
    </row>
    <row r="2000" spans="1:8" s="494" customFormat="1" ht="15" customHeight="1">
      <c r="A2000" s="490" t="s">
        <v>135</v>
      </c>
      <c r="B2000" s="498" t="s">
        <v>1356</v>
      </c>
      <c r="C2000" s="499" t="str">
        <f t="shared" si="97"/>
        <v>11-12</v>
      </c>
      <c r="D2000" s="500">
        <v>0</v>
      </c>
      <c r="F2000" s="492">
        <f t="shared" si="95"/>
        <v>0</v>
      </c>
      <c r="G2000" s="492">
        <f t="shared" si="96"/>
        <v>0</v>
      </c>
      <c r="H2000" s="492">
        <f>IF($S$2="Y",F2000*0.05,0)</f>
        <v>0</v>
      </c>
    </row>
    <row r="2001" spans="1:8" s="494" customFormat="1" ht="15" customHeight="1">
      <c r="A2001" s="490" t="s">
        <v>135</v>
      </c>
      <c r="B2001" s="498" t="s">
        <v>1356</v>
      </c>
      <c r="C2001" s="504" t="str">
        <f t="shared" si="97"/>
        <v>14-01</v>
      </c>
      <c r="D2001" s="500">
        <v>0</v>
      </c>
      <c r="F2001" s="492">
        <f t="shared" si="95"/>
        <v>0</v>
      </c>
      <c r="G2001" s="492">
        <f t="shared" si="96"/>
        <v>0</v>
      </c>
      <c r="H2001" s="492">
        <f>IF($S$3="Y",F2001*0.05,0)</f>
        <v>0</v>
      </c>
    </row>
    <row r="2002" spans="1:8" s="494" customFormat="1" ht="15" customHeight="1">
      <c r="A2002" s="490" t="s">
        <v>135</v>
      </c>
      <c r="B2002" s="498" t="s">
        <v>1356</v>
      </c>
      <c r="C2002" s="505" t="str">
        <f t="shared" si="97"/>
        <v>15-12</v>
      </c>
      <c r="D2002" s="500">
        <v>0</v>
      </c>
      <c r="F2002" s="492">
        <f t="shared" si="95"/>
        <v>0</v>
      </c>
      <c r="G2002" s="492">
        <f t="shared" si="96"/>
        <v>0</v>
      </c>
      <c r="H2002" s="492">
        <f>IF($S$4="Y",F2002*0.05,0)</f>
        <v>0</v>
      </c>
    </row>
    <row r="2003" spans="1:8" s="494" customFormat="1" ht="15" customHeight="1">
      <c r="A2003" s="490" t="s">
        <v>135</v>
      </c>
      <c r="B2003" s="498" t="s">
        <v>1356</v>
      </c>
      <c r="C2003" s="506" t="str">
        <f t="shared" si="97"/>
        <v>16-16</v>
      </c>
      <c r="D2003" s="500">
        <v>0</v>
      </c>
      <c r="F2003" s="492">
        <f t="shared" si="95"/>
        <v>0</v>
      </c>
      <c r="G2003" s="492">
        <f t="shared" si="96"/>
        <v>0</v>
      </c>
      <c r="H2003" s="492">
        <f>IF($S$5="Y",F2003*0.05,0)</f>
        <v>0</v>
      </c>
    </row>
    <row r="2004" spans="1:8" s="494" customFormat="1" ht="15" customHeight="1">
      <c r="A2004" s="490" t="s">
        <v>135</v>
      </c>
      <c r="B2004" s="498" t="s">
        <v>1356</v>
      </c>
      <c r="C2004" s="507" t="str">
        <f t="shared" si="97"/>
        <v>13-01</v>
      </c>
      <c r="D2004" s="500">
        <v>0</v>
      </c>
      <c r="F2004" s="492">
        <f t="shared" si="95"/>
        <v>0</v>
      </c>
      <c r="G2004" s="492">
        <f t="shared" si="96"/>
        <v>0</v>
      </c>
      <c r="H2004" s="492">
        <f>IF($S$6="Y",F2004*0.05,0)</f>
        <v>0</v>
      </c>
    </row>
    <row r="2005" spans="1:8" s="494" customFormat="1" ht="15" customHeight="1">
      <c r="A2005" s="490" t="s">
        <v>135</v>
      </c>
      <c r="B2005" s="498" t="s">
        <v>1356</v>
      </c>
      <c r="C2005" s="508" t="str">
        <f t="shared" si="97"/>
        <v>07-13</v>
      </c>
      <c r="D2005" s="500">
        <v>0</v>
      </c>
      <c r="F2005" s="492">
        <f t="shared" si="95"/>
        <v>0</v>
      </c>
      <c r="G2005" s="492">
        <f t="shared" si="96"/>
        <v>0</v>
      </c>
      <c r="H2005" s="492">
        <f>IF($S$7="Y",F2005*0.05,0)</f>
        <v>0</v>
      </c>
    </row>
    <row r="2006" spans="1:8" s="494" customFormat="1" ht="15" customHeight="1">
      <c r="A2006" s="490" t="s">
        <v>135</v>
      </c>
      <c r="B2006" s="498" t="s">
        <v>1356</v>
      </c>
      <c r="C2006" s="509" t="str">
        <f t="shared" si="97"/>
        <v>11-26</v>
      </c>
      <c r="D2006" s="500">
        <v>0</v>
      </c>
      <c r="F2006" s="492">
        <f t="shared" si="95"/>
        <v>0</v>
      </c>
      <c r="G2006" s="492">
        <f t="shared" si="96"/>
        <v>0</v>
      </c>
      <c r="H2006" s="492">
        <f>IF($S$8="Y",F2006*0.05,0)</f>
        <v>0</v>
      </c>
    </row>
    <row r="2007" spans="1:8" s="494" customFormat="1" ht="15" customHeight="1">
      <c r="A2007" s="490" t="s">
        <v>135</v>
      </c>
      <c r="B2007" s="498" t="s">
        <v>1356</v>
      </c>
      <c r="C2007" s="512" t="str">
        <f t="shared" si="97"/>
        <v>18-01</v>
      </c>
      <c r="D2007" s="500">
        <v>0</v>
      </c>
      <c r="F2007" s="492">
        <f t="shared" si="95"/>
        <v>0</v>
      </c>
      <c r="G2007" s="492">
        <f t="shared" si="96"/>
        <v>0</v>
      </c>
      <c r="H2007" s="492">
        <f>IF($S$9="Y",F2007*0.05,0)</f>
        <v>0</v>
      </c>
    </row>
    <row r="2008" spans="1:8" s="494" customFormat="1" ht="15" customHeight="1">
      <c r="A2008" s="490" t="s">
        <v>135</v>
      </c>
      <c r="B2008" s="498" t="s">
        <v>1356</v>
      </c>
      <c r="C2008" s="513" t="str">
        <f t="shared" si="97"/>
        <v>Color Code</v>
      </c>
      <c r="D2008" s="500">
        <v>0</v>
      </c>
      <c r="F2008" s="492">
        <f t="shared" si="95"/>
        <v>0</v>
      </c>
      <c r="G2008" s="492">
        <f t="shared" si="96"/>
        <v>0</v>
      </c>
      <c r="H2008" s="492">
        <f>IF($S$10="Y",F2008*0.05,0)</f>
        <v>0</v>
      </c>
    </row>
    <row r="2009" spans="1:8" s="494" customFormat="1" ht="15" customHeight="1">
      <c r="A2009" s="490" t="s">
        <v>178</v>
      </c>
      <c r="B2009" s="498" t="s">
        <v>1357</v>
      </c>
      <c r="C2009" s="499" t="str">
        <f t="shared" si="97"/>
        <v>11-12</v>
      </c>
      <c r="D2009" s="500">
        <v>0</v>
      </c>
      <c r="F2009" s="492">
        <f t="shared" si="95"/>
        <v>0</v>
      </c>
      <c r="G2009" s="492">
        <f t="shared" si="96"/>
        <v>0</v>
      </c>
      <c r="H2009" s="492">
        <f>IF($S$2="Y",F2009*0.05,0)</f>
        <v>0</v>
      </c>
    </row>
    <row r="2010" spans="1:8" s="494" customFormat="1" ht="15" customHeight="1">
      <c r="A2010" s="490" t="s">
        <v>178</v>
      </c>
      <c r="B2010" s="498" t="s">
        <v>1357</v>
      </c>
      <c r="C2010" s="504" t="str">
        <f t="shared" si="97"/>
        <v>14-01</v>
      </c>
      <c r="D2010" s="500">
        <v>0</v>
      </c>
      <c r="F2010" s="492">
        <f t="shared" si="95"/>
        <v>0</v>
      </c>
      <c r="G2010" s="492">
        <f t="shared" si="96"/>
        <v>0</v>
      </c>
      <c r="H2010" s="492">
        <f>IF($S$3="Y",F2010*0.05,0)</f>
        <v>0</v>
      </c>
    </row>
    <row r="2011" spans="1:8" s="494" customFormat="1" ht="15" customHeight="1">
      <c r="A2011" s="490" t="s">
        <v>178</v>
      </c>
      <c r="B2011" s="498" t="s">
        <v>1357</v>
      </c>
      <c r="C2011" s="505" t="str">
        <f t="shared" si="97"/>
        <v>15-12</v>
      </c>
      <c r="D2011" s="500">
        <v>0</v>
      </c>
      <c r="F2011" s="492">
        <f t="shared" si="95"/>
        <v>0</v>
      </c>
      <c r="G2011" s="492">
        <f t="shared" si="96"/>
        <v>0</v>
      </c>
      <c r="H2011" s="492">
        <f>IF($S$4="Y",F2011*0.05,0)</f>
        <v>0</v>
      </c>
    </row>
    <row r="2012" spans="1:8" s="494" customFormat="1" ht="15" customHeight="1">
      <c r="A2012" s="490" t="s">
        <v>178</v>
      </c>
      <c r="B2012" s="498" t="s">
        <v>1357</v>
      </c>
      <c r="C2012" s="506" t="str">
        <f t="shared" si="97"/>
        <v>16-16</v>
      </c>
      <c r="D2012" s="500">
        <v>0</v>
      </c>
      <c r="F2012" s="492">
        <f t="shared" si="95"/>
        <v>0</v>
      </c>
      <c r="G2012" s="492">
        <f t="shared" si="96"/>
        <v>0</v>
      </c>
      <c r="H2012" s="492">
        <f>IF($S$5="Y",F2012*0.05,0)</f>
        <v>0</v>
      </c>
    </row>
    <row r="2013" spans="1:8" s="494" customFormat="1" ht="15" customHeight="1">
      <c r="A2013" s="490" t="s">
        <v>178</v>
      </c>
      <c r="B2013" s="498" t="s">
        <v>1357</v>
      </c>
      <c r="C2013" s="507" t="str">
        <f t="shared" si="97"/>
        <v>13-01</v>
      </c>
      <c r="D2013" s="500">
        <v>0</v>
      </c>
      <c r="F2013" s="492">
        <f t="shared" si="95"/>
        <v>0</v>
      </c>
      <c r="G2013" s="492">
        <f t="shared" si="96"/>
        <v>0</v>
      </c>
      <c r="H2013" s="492">
        <f>IF($S$6="Y",F2013*0.05,0)</f>
        <v>0</v>
      </c>
    </row>
    <row r="2014" spans="1:8" s="494" customFormat="1" ht="15" customHeight="1">
      <c r="A2014" s="490" t="s">
        <v>178</v>
      </c>
      <c r="B2014" s="498" t="s">
        <v>1357</v>
      </c>
      <c r="C2014" s="508" t="str">
        <f t="shared" si="97"/>
        <v>07-13</v>
      </c>
      <c r="D2014" s="500">
        <v>0</v>
      </c>
      <c r="F2014" s="492">
        <f t="shared" si="95"/>
        <v>0</v>
      </c>
      <c r="G2014" s="492">
        <f t="shared" si="96"/>
        <v>0</v>
      </c>
      <c r="H2014" s="492">
        <f>IF($S$7="Y",F2014*0.05,0)</f>
        <v>0</v>
      </c>
    </row>
    <row r="2015" spans="1:8" s="494" customFormat="1" ht="15" customHeight="1">
      <c r="A2015" s="490" t="s">
        <v>178</v>
      </c>
      <c r="B2015" s="498" t="s">
        <v>1357</v>
      </c>
      <c r="C2015" s="509" t="str">
        <f t="shared" si="97"/>
        <v>11-26</v>
      </c>
      <c r="D2015" s="500">
        <v>0</v>
      </c>
      <c r="F2015" s="492">
        <f t="shared" si="95"/>
        <v>0</v>
      </c>
      <c r="G2015" s="492">
        <f t="shared" si="96"/>
        <v>0</v>
      </c>
      <c r="H2015" s="492">
        <f>IF($S$8="Y",F2015*0.05,0)</f>
        <v>0</v>
      </c>
    </row>
    <row r="2016" spans="1:8" s="494" customFormat="1" ht="15" customHeight="1">
      <c r="A2016" s="490" t="s">
        <v>178</v>
      </c>
      <c r="B2016" s="498" t="s">
        <v>1357</v>
      </c>
      <c r="C2016" s="512" t="str">
        <f t="shared" si="97"/>
        <v>18-01</v>
      </c>
      <c r="D2016" s="500">
        <v>0</v>
      </c>
      <c r="F2016" s="492">
        <f t="shared" si="95"/>
        <v>0</v>
      </c>
      <c r="G2016" s="492">
        <f t="shared" si="96"/>
        <v>0</v>
      </c>
      <c r="H2016" s="492">
        <f>IF($S$9="Y",F2016*0.05,0)</f>
        <v>0</v>
      </c>
    </row>
    <row r="2017" spans="1:8" s="494" customFormat="1" ht="15" customHeight="1">
      <c r="A2017" s="490" t="s">
        <v>178</v>
      </c>
      <c r="B2017" s="498" t="s">
        <v>1357</v>
      </c>
      <c r="C2017" s="513" t="str">
        <f t="shared" si="97"/>
        <v>Color Code</v>
      </c>
      <c r="D2017" s="500">
        <v>0</v>
      </c>
      <c r="F2017" s="492">
        <f t="shared" si="95"/>
        <v>0</v>
      </c>
      <c r="G2017" s="492">
        <f t="shared" si="96"/>
        <v>0</v>
      </c>
      <c r="H2017" s="492">
        <f>IF($S$10="Y",F2017*0.05,0)</f>
        <v>0</v>
      </c>
    </row>
    <row r="2018" spans="1:8" s="494" customFormat="1" ht="15" customHeight="1">
      <c r="A2018" s="490" t="s">
        <v>88</v>
      </c>
      <c r="B2018" s="498" t="s">
        <v>1358</v>
      </c>
      <c r="C2018" s="499" t="str">
        <f t="shared" si="97"/>
        <v>11-12</v>
      </c>
      <c r="D2018" s="500">
        <v>0</v>
      </c>
      <c r="F2018" s="492">
        <f t="shared" si="95"/>
        <v>0</v>
      </c>
      <c r="G2018" s="492">
        <f t="shared" si="96"/>
        <v>0</v>
      </c>
      <c r="H2018" s="492">
        <f>IF($S$2="Y",F2018*0.05,0)</f>
        <v>0</v>
      </c>
    </row>
    <row r="2019" spans="1:8" s="494" customFormat="1" ht="15" customHeight="1">
      <c r="A2019" s="490" t="s">
        <v>88</v>
      </c>
      <c r="B2019" s="498" t="s">
        <v>1358</v>
      </c>
      <c r="C2019" s="504" t="str">
        <f t="shared" si="97"/>
        <v>14-01</v>
      </c>
      <c r="D2019" s="500">
        <v>0</v>
      </c>
      <c r="F2019" s="492">
        <f t="shared" si="95"/>
        <v>0</v>
      </c>
      <c r="G2019" s="492">
        <f t="shared" si="96"/>
        <v>0</v>
      </c>
      <c r="H2019" s="492">
        <f>IF($S$3="Y",F2019*0.05,0)</f>
        <v>0</v>
      </c>
    </row>
    <row r="2020" spans="1:8" s="494" customFormat="1" ht="15" customHeight="1">
      <c r="A2020" s="490" t="s">
        <v>88</v>
      </c>
      <c r="B2020" s="498" t="s">
        <v>1358</v>
      </c>
      <c r="C2020" s="505" t="str">
        <f t="shared" si="97"/>
        <v>15-12</v>
      </c>
      <c r="D2020" s="500">
        <v>0</v>
      </c>
      <c r="F2020" s="492">
        <f t="shared" si="95"/>
        <v>0</v>
      </c>
      <c r="G2020" s="492">
        <f t="shared" si="96"/>
        <v>0</v>
      </c>
      <c r="H2020" s="492">
        <f>IF($S$4="Y",F2020*0.05,0)</f>
        <v>0</v>
      </c>
    </row>
    <row r="2021" spans="1:8" s="494" customFormat="1" ht="15" customHeight="1">
      <c r="A2021" s="490" t="s">
        <v>88</v>
      </c>
      <c r="B2021" s="498" t="s">
        <v>1358</v>
      </c>
      <c r="C2021" s="506" t="str">
        <f t="shared" si="97"/>
        <v>16-16</v>
      </c>
      <c r="D2021" s="500">
        <v>0</v>
      </c>
      <c r="F2021" s="492">
        <f t="shared" si="95"/>
        <v>0</v>
      </c>
      <c r="G2021" s="492">
        <f t="shared" si="96"/>
        <v>0</v>
      </c>
      <c r="H2021" s="492">
        <f>IF($S$5="Y",F2021*0.05,0)</f>
        <v>0</v>
      </c>
    </row>
    <row r="2022" spans="1:8" s="494" customFormat="1" ht="15" customHeight="1">
      <c r="A2022" s="490" t="s">
        <v>88</v>
      </c>
      <c r="B2022" s="498" t="s">
        <v>1358</v>
      </c>
      <c r="C2022" s="507" t="str">
        <f t="shared" si="97"/>
        <v>13-01</v>
      </c>
      <c r="D2022" s="500">
        <v>0</v>
      </c>
      <c r="F2022" s="492">
        <f t="shared" si="95"/>
        <v>0</v>
      </c>
      <c r="G2022" s="492">
        <f t="shared" si="96"/>
        <v>0</v>
      </c>
      <c r="H2022" s="492">
        <f>IF($S$6="Y",F2022*0.05,0)</f>
        <v>0</v>
      </c>
    </row>
    <row r="2023" spans="1:8" s="494" customFormat="1" ht="15" customHeight="1">
      <c r="A2023" s="490" t="s">
        <v>88</v>
      </c>
      <c r="B2023" s="498" t="s">
        <v>1358</v>
      </c>
      <c r="C2023" s="508" t="str">
        <f t="shared" si="97"/>
        <v>07-13</v>
      </c>
      <c r="D2023" s="500">
        <v>0</v>
      </c>
      <c r="F2023" s="492">
        <f t="shared" si="95"/>
        <v>0</v>
      </c>
      <c r="G2023" s="492">
        <f t="shared" si="96"/>
        <v>0</v>
      </c>
      <c r="H2023" s="492">
        <f>IF($S$7="Y",F2023*0.05,0)</f>
        <v>0</v>
      </c>
    </row>
    <row r="2024" spans="1:8" s="494" customFormat="1" ht="15" customHeight="1">
      <c r="A2024" s="490" t="s">
        <v>88</v>
      </c>
      <c r="B2024" s="498" t="s">
        <v>1358</v>
      </c>
      <c r="C2024" s="509" t="str">
        <f t="shared" si="97"/>
        <v>11-26</v>
      </c>
      <c r="D2024" s="500">
        <v>0</v>
      </c>
      <c r="F2024" s="492">
        <f t="shared" si="95"/>
        <v>0</v>
      </c>
      <c r="G2024" s="492">
        <f t="shared" si="96"/>
        <v>0</v>
      </c>
      <c r="H2024" s="492">
        <f>IF($S$8="Y",F2024*0.05,0)</f>
        <v>0</v>
      </c>
    </row>
    <row r="2025" spans="1:8" s="494" customFormat="1" ht="15" customHeight="1">
      <c r="A2025" s="490" t="s">
        <v>88</v>
      </c>
      <c r="B2025" s="498" t="s">
        <v>1358</v>
      </c>
      <c r="C2025" s="512" t="str">
        <f t="shared" si="97"/>
        <v>18-01</v>
      </c>
      <c r="D2025" s="500">
        <v>0</v>
      </c>
      <c r="F2025" s="492">
        <f t="shared" si="95"/>
        <v>0</v>
      </c>
      <c r="G2025" s="492">
        <f t="shared" si="96"/>
        <v>0</v>
      </c>
      <c r="H2025" s="492">
        <f>IF($S$9="Y",F2025*0.05,0)</f>
        <v>0</v>
      </c>
    </row>
    <row r="2026" spans="1:8" s="494" customFormat="1" ht="15" customHeight="1">
      <c r="A2026" s="490" t="s">
        <v>88</v>
      </c>
      <c r="B2026" s="498" t="s">
        <v>1358</v>
      </c>
      <c r="C2026" s="513" t="str">
        <f t="shared" si="97"/>
        <v>Color Code</v>
      </c>
      <c r="D2026" s="500">
        <v>0</v>
      </c>
      <c r="F2026" s="492">
        <f t="shared" si="95"/>
        <v>0</v>
      </c>
      <c r="G2026" s="492">
        <f t="shared" si="96"/>
        <v>0</v>
      </c>
      <c r="H2026" s="492">
        <f>IF($S$10="Y",F2026*0.05,0)</f>
        <v>0</v>
      </c>
    </row>
    <row r="2027" spans="1:8" s="494" customFormat="1" ht="15" customHeight="1">
      <c r="A2027" s="490" t="s">
        <v>93</v>
      </c>
      <c r="B2027" s="498" t="s">
        <v>1359</v>
      </c>
      <c r="C2027" s="499" t="str">
        <f t="shared" si="97"/>
        <v>11-12</v>
      </c>
      <c r="D2027" s="500">
        <v>0</v>
      </c>
      <c r="F2027" s="492">
        <f t="shared" si="95"/>
        <v>0</v>
      </c>
      <c r="G2027" s="492">
        <f t="shared" si="96"/>
        <v>0</v>
      </c>
      <c r="H2027" s="492">
        <f>IF($S$2="Y",F2027*0.05,0)</f>
        <v>0</v>
      </c>
    </row>
    <row r="2028" spans="1:8" s="494" customFormat="1" ht="15" customHeight="1">
      <c r="A2028" s="490" t="s">
        <v>93</v>
      </c>
      <c r="B2028" s="498" t="s">
        <v>1359</v>
      </c>
      <c r="C2028" s="504" t="str">
        <f t="shared" si="97"/>
        <v>14-01</v>
      </c>
      <c r="D2028" s="500">
        <v>0</v>
      </c>
      <c r="F2028" s="492">
        <f t="shared" si="95"/>
        <v>0</v>
      </c>
      <c r="G2028" s="492">
        <f t="shared" si="96"/>
        <v>0</v>
      </c>
      <c r="H2028" s="492">
        <f>IF($S$3="Y",F2028*0.05,0)</f>
        <v>0</v>
      </c>
    </row>
    <row r="2029" spans="1:8" s="494" customFormat="1" ht="15" customHeight="1">
      <c r="A2029" s="490" t="s">
        <v>93</v>
      </c>
      <c r="B2029" s="498" t="s">
        <v>1359</v>
      </c>
      <c r="C2029" s="505" t="str">
        <f t="shared" si="97"/>
        <v>15-12</v>
      </c>
      <c r="D2029" s="500">
        <v>0</v>
      </c>
      <c r="F2029" s="492">
        <f t="shared" si="95"/>
        <v>0</v>
      </c>
      <c r="G2029" s="492">
        <f t="shared" si="96"/>
        <v>0</v>
      </c>
      <c r="H2029" s="492">
        <f>IF($S$4="Y",F2029*0.05,0)</f>
        <v>0</v>
      </c>
    </row>
    <row r="2030" spans="1:8" s="494" customFormat="1" ht="15" customHeight="1">
      <c r="A2030" s="490" t="s">
        <v>93</v>
      </c>
      <c r="B2030" s="498" t="s">
        <v>1359</v>
      </c>
      <c r="C2030" s="506" t="str">
        <f t="shared" si="97"/>
        <v>16-16</v>
      </c>
      <c r="D2030" s="500">
        <v>0</v>
      </c>
      <c r="F2030" s="492">
        <f t="shared" si="95"/>
        <v>0</v>
      </c>
      <c r="G2030" s="492">
        <f t="shared" si="96"/>
        <v>0</v>
      </c>
      <c r="H2030" s="492">
        <f>IF($S$5="Y",F2030*0.05,0)</f>
        <v>0</v>
      </c>
    </row>
    <row r="2031" spans="1:8" s="494" customFormat="1" ht="15" customHeight="1">
      <c r="A2031" s="490" t="s">
        <v>93</v>
      </c>
      <c r="B2031" s="498" t="s">
        <v>1359</v>
      </c>
      <c r="C2031" s="507" t="str">
        <f t="shared" si="97"/>
        <v>13-01</v>
      </c>
      <c r="D2031" s="500">
        <v>0</v>
      </c>
      <c r="F2031" s="492">
        <f t="shared" si="95"/>
        <v>0</v>
      </c>
      <c r="G2031" s="492">
        <f t="shared" si="96"/>
        <v>0</v>
      </c>
      <c r="H2031" s="492">
        <f>IF($S$6="Y",F2031*0.05,0)</f>
        <v>0</v>
      </c>
    </row>
    <row r="2032" spans="1:8" s="494" customFormat="1" ht="15" customHeight="1">
      <c r="A2032" s="490" t="s">
        <v>93</v>
      </c>
      <c r="B2032" s="498" t="s">
        <v>1359</v>
      </c>
      <c r="C2032" s="508" t="str">
        <f t="shared" si="97"/>
        <v>07-13</v>
      </c>
      <c r="D2032" s="500">
        <v>0</v>
      </c>
      <c r="F2032" s="492">
        <f t="shared" si="95"/>
        <v>0</v>
      </c>
      <c r="G2032" s="492">
        <f t="shared" si="96"/>
        <v>0</v>
      </c>
      <c r="H2032" s="492">
        <f>IF($S$7="Y",F2032*0.05,0)</f>
        <v>0</v>
      </c>
    </row>
    <row r="2033" spans="1:8" s="494" customFormat="1" ht="15" customHeight="1">
      <c r="A2033" s="490" t="s">
        <v>93</v>
      </c>
      <c r="B2033" s="498" t="s">
        <v>1359</v>
      </c>
      <c r="C2033" s="509" t="str">
        <f t="shared" si="97"/>
        <v>11-26</v>
      </c>
      <c r="D2033" s="500">
        <v>0</v>
      </c>
      <c r="F2033" s="492">
        <f t="shared" si="95"/>
        <v>0</v>
      </c>
      <c r="G2033" s="492">
        <f t="shared" si="96"/>
        <v>0</v>
      </c>
      <c r="H2033" s="492">
        <f>IF($S$8="Y",F2033*0.05,0)</f>
        <v>0</v>
      </c>
    </row>
    <row r="2034" spans="1:8" s="494" customFormat="1" ht="15" customHeight="1">
      <c r="A2034" s="490" t="s">
        <v>93</v>
      </c>
      <c r="B2034" s="498" t="s">
        <v>1359</v>
      </c>
      <c r="C2034" s="512" t="str">
        <f t="shared" si="97"/>
        <v>18-01</v>
      </c>
      <c r="D2034" s="500">
        <v>0</v>
      </c>
      <c r="F2034" s="492">
        <f t="shared" si="95"/>
        <v>0</v>
      </c>
      <c r="G2034" s="492">
        <f t="shared" si="96"/>
        <v>0</v>
      </c>
      <c r="H2034" s="492">
        <f>IF($S$9="Y",F2034*0.05,0)</f>
        <v>0</v>
      </c>
    </row>
    <row r="2035" spans="1:8" s="494" customFormat="1" ht="15" customHeight="1">
      <c r="A2035" s="490" t="s">
        <v>93</v>
      </c>
      <c r="B2035" s="498" t="s">
        <v>1359</v>
      </c>
      <c r="C2035" s="513" t="str">
        <f t="shared" si="97"/>
        <v>Color Code</v>
      </c>
      <c r="D2035" s="500">
        <v>0</v>
      </c>
      <c r="F2035" s="492">
        <f t="shared" si="95"/>
        <v>0</v>
      </c>
      <c r="G2035" s="492">
        <f t="shared" si="96"/>
        <v>0</v>
      </c>
      <c r="H2035" s="492">
        <f>IF($S$10="Y",F2035*0.05,0)</f>
        <v>0</v>
      </c>
    </row>
    <row r="2036" spans="1:8" s="494" customFormat="1" ht="15" customHeight="1">
      <c r="A2036" s="490" t="s">
        <v>97</v>
      </c>
      <c r="B2036" s="498" t="s">
        <v>1360</v>
      </c>
      <c r="C2036" s="499" t="str">
        <f t="shared" si="97"/>
        <v>11-12</v>
      </c>
      <c r="D2036" s="500">
        <v>0</v>
      </c>
      <c r="F2036" s="492">
        <f t="shared" si="95"/>
        <v>0</v>
      </c>
      <c r="G2036" s="492">
        <f t="shared" si="96"/>
        <v>0</v>
      </c>
      <c r="H2036" s="492">
        <f>IF($S$2="Y",F2036*0.05,0)</f>
        <v>0</v>
      </c>
    </row>
    <row r="2037" spans="1:8" s="494" customFormat="1" ht="15" customHeight="1">
      <c r="A2037" s="490" t="s">
        <v>97</v>
      </c>
      <c r="B2037" s="498" t="s">
        <v>1360</v>
      </c>
      <c r="C2037" s="504" t="str">
        <f t="shared" si="97"/>
        <v>14-01</v>
      </c>
      <c r="D2037" s="500">
        <v>0</v>
      </c>
      <c r="F2037" s="492">
        <f t="shared" si="95"/>
        <v>0</v>
      </c>
      <c r="G2037" s="492">
        <f t="shared" si="96"/>
        <v>0</v>
      </c>
      <c r="H2037" s="492">
        <f>IF($S$3="Y",F2037*0.05,0)</f>
        <v>0</v>
      </c>
    </row>
    <row r="2038" spans="1:8" s="494" customFormat="1" ht="15" customHeight="1">
      <c r="A2038" s="490" t="s">
        <v>97</v>
      </c>
      <c r="B2038" s="498" t="s">
        <v>1360</v>
      </c>
      <c r="C2038" s="505" t="str">
        <f t="shared" si="97"/>
        <v>15-12</v>
      </c>
      <c r="D2038" s="500">
        <v>0</v>
      </c>
      <c r="F2038" s="492">
        <f t="shared" si="95"/>
        <v>0</v>
      </c>
      <c r="G2038" s="492">
        <f t="shared" si="96"/>
        <v>0</v>
      </c>
      <c r="H2038" s="492">
        <f>IF($S$4="Y",F2038*0.05,0)</f>
        <v>0</v>
      </c>
    </row>
    <row r="2039" spans="1:8" s="494" customFormat="1" ht="15" customHeight="1">
      <c r="A2039" s="490" t="s">
        <v>97</v>
      </c>
      <c r="B2039" s="498" t="s">
        <v>1360</v>
      </c>
      <c r="C2039" s="506" t="str">
        <f t="shared" si="97"/>
        <v>16-16</v>
      </c>
      <c r="D2039" s="500">
        <v>0</v>
      </c>
      <c r="F2039" s="492">
        <f t="shared" si="95"/>
        <v>0</v>
      </c>
      <c r="G2039" s="492">
        <f t="shared" si="96"/>
        <v>0</v>
      </c>
      <c r="H2039" s="492">
        <f>IF($S$5="Y",F2039*0.05,0)</f>
        <v>0</v>
      </c>
    </row>
    <row r="2040" spans="1:8" s="494" customFormat="1" ht="15" customHeight="1">
      <c r="A2040" s="490" t="s">
        <v>97</v>
      </c>
      <c r="B2040" s="498" t="s">
        <v>1360</v>
      </c>
      <c r="C2040" s="507" t="str">
        <f t="shared" si="97"/>
        <v>13-01</v>
      </c>
      <c r="D2040" s="500">
        <v>0</v>
      </c>
      <c r="F2040" s="492">
        <f t="shared" si="95"/>
        <v>0</v>
      </c>
      <c r="G2040" s="492">
        <f t="shared" si="96"/>
        <v>0</v>
      </c>
      <c r="H2040" s="492">
        <f>IF($S$6="Y",F2040*0.05,0)</f>
        <v>0</v>
      </c>
    </row>
    <row r="2041" spans="1:8" s="494" customFormat="1" ht="15" customHeight="1">
      <c r="A2041" s="490" t="s">
        <v>97</v>
      </c>
      <c r="B2041" s="498" t="s">
        <v>1360</v>
      </c>
      <c r="C2041" s="508" t="str">
        <f t="shared" si="97"/>
        <v>07-13</v>
      </c>
      <c r="D2041" s="500">
        <v>0</v>
      </c>
      <c r="F2041" s="492">
        <f t="shared" si="95"/>
        <v>0</v>
      </c>
      <c r="G2041" s="492">
        <f t="shared" si="96"/>
        <v>0</v>
      </c>
      <c r="H2041" s="492">
        <f>IF($S$7="Y",F2041*0.05,0)</f>
        <v>0</v>
      </c>
    </row>
    <row r="2042" spans="1:8" s="494" customFormat="1" ht="15" customHeight="1">
      <c r="A2042" s="490" t="s">
        <v>97</v>
      </c>
      <c r="B2042" s="498" t="s">
        <v>1360</v>
      </c>
      <c r="C2042" s="509" t="str">
        <f t="shared" si="97"/>
        <v>11-26</v>
      </c>
      <c r="D2042" s="500">
        <v>0</v>
      </c>
      <c r="F2042" s="492">
        <f t="shared" si="95"/>
        <v>0</v>
      </c>
      <c r="G2042" s="492">
        <f t="shared" si="96"/>
        <v>0</v>
      </c>
      <c r="H2042" s="492">
        <f>IF($S$8="Y",F2042*0.05,0)</f>
        <v>0</v>
      </c>
    </row>
    <row r="2043" spans="1:8" s="494" customFormat="1" ht="15" customHeight="1">
      <c r="A2043" s="490" t="s">
        <v>97</v>
      </c>
      <c r="B2043" s="498" t="s">
        <v>1360</v>
      </c>
      <c r="C2043" s="512" t="str">
        <f t="shared" si="97"/>
        <v>18-01</v>
      </c>
      <c r="D2043" s="500">
        <v>0</v>
      </c>
      <c r="F2043" s="492">
        <f t="shared" si="95"/>
        <v>0</v>
      </c>
      <c r="G2043" s="492">
        <f t="shared" si="96"/>
        <v>0</v>
      </c>
      <c r="H2043" s="492">
        <f>IF($S$9="Y",F2043*0.05,0)</f>
        <v>0</v>
      </c>
    </row>
    <row r="2044" spans="1:8" s="494" customFormat="1" ht="15" customHeight="1">
      <c r="A2044" s="490" t="s">
        <v>97</v>
      </c>
      <c r="B2044" s="498" t="s">
        <v>1360</v>
      </c>
      <c r="C2044" s="513" t="str">
        <f t="shared" si="97"/>
        <v>Color Code</v>
      </c>
      <c r="D2044" s="500">
        <v>0</v>
      </c>
      <c r="F2044" s="492">
        <f t="shared" si="95"/>
        <v>0</v>
      </c>
      <c r="G2044" s="492">
        <f t="shared" si="96"/>
        <v>0</v>
      </c>
      <c r="H2044" s="492">
        <f>IF($S$10="Y",F2044*0.05,0)</f>
        <v>0</v>
      </c>
    </row>
    <row r="2045" spans="1:8" s="494" customFormat="1" ht="15" customHeight="1">
      <c r="A2045" s="490" t="s">
        <v>102</v>
      </c>
      <c r="B2045" s="498" t="s">
        <v>1361</v>
      </c>
      <c r="C2045" s="499" t="str">
        <f t="shared" si="97"/>
        <v>11-12</v>
      </c>
      <c r="D2045" s="500">
        <v>0</v>
      </c>
      <c r="F2045" s="492">
        <f t="shared" si="95"/>
        <v>0</v>
      </c>
      <c r="G2045" s="492">
        <f t="shared" si="96"/>
        <v>0</v>
      </c>
      <c r="H2045" s="492">
        <f>IF($S$2="Y",F2045*0.05,0)</f>
        <v>0</v>
      </c>
    </row>
    <row r="2046" spans="1:8" s="494" customFormat="1" ht="15" customHeight="1">
      <c r="A2046" s="490" t="s">
        <v>102</v>
      </c>
      <c r="B2046" s="498" t="s">
        <v>1361</v>
      </c>
      <c r="C2046" s="504" t="str">
        <f t="shared" si="97"/>
        <v>14-01</v>
      </c>
      <c r="D2046" s="500">
        <v>0</v>
      </c>
      <c r="F2046" s="492">
        <f t="shared" si="95"/>
        <v>0</v>
      </c>
      <c r="G2046" s="492">
        <f t="shared" si="96"/>
        <v>0</v>
      </c>
      <c r="H2046" s="492">
        <f>IF($S$3="Y",F2046*0.05,0)</f>
        <v>0</v>
      </c>
    </row>
    <row r="2047" spans="1:8" s="494" customFormat="1" ht="15" customHeight="1">
      <c r="A2047" s="490" t="s">
        <v>102</v>
      </c>
      <c r="B2047" s="498" t="s">
        <v>1361</v>
      </c>
      <c r="C2047" s="505" t="str">
        <f t="shared" si="97"/>
        <v>15-12</v>
      </c>
      <c r="D2047" s="500">
        <v>0</v>
      </c>
      <c r="F2047" s="492">
        <f t="shared" si="95"/>
        <v>0</v>
      </c>
      <c r="G2047" s="492">
        <f t="shared" si="96"/>
        <v>0</v>
      </c>
      <c r="H2047" s="492">
        <f>IF($S$4="Y",F2047*0.05,0)</f>
        <v>0</v>
      </c>
    </row>
    <row r="2048" spans="1:8" s="494" customFormat="1" ht="15" customHeight="1">
      <c r="A2048" s="490" t="s">
        <v>102</v>
      </c>
      <c r="B2048" s="498" t="s">
        <v>1361</v>
      </c>
      <c r="C2048" s="506" t="str">
        <f t="shared" si="97"/>
        <v>16-16</v>
      </c>
      <c r="D2048" s="500">
        <v>0</v>
      </c>
      <c r="F2048" s="492">
        <f t="shared" si="95"/>
        <v>0</v>
      </c>
      <c r="G2048" s="492">
        <f t="shared" si="96"/>
        <v>0</v>
      </c>
      <c r="H2048" s="492">
        <f>IF($S$5="Y",F2048*0.05,0)</f>
        <v>0</v>
      </c>
    </row>
    <row r="2049" spans="1:8" s="494" customFormat="1" ht="15" customHeight="1">
      <c r="A2049" s="490" t="s">
        <v>102</v>
      </c>
      <c r="B2049" s="498" t="s">
        <v>1361</v>
      </c>
      <c r="C2049" s="507" t="str">
        <f t="shared" si="97"/>
        <v>13-01</v>
      </c>
      <c r="D2049" s="500">
        <v>0</v>
      </c>
      <c r="F2049" s="492">
        <f t="shared" si="95"/>
        <v>0</v>
      </c>
      <c r="G2049" s="492">
        <f t="shared" si="96"/>
        <v>0</v>
      </c>
      <c r="H2049" s="492">
        <f>IF($S$6="Y",F2049*0.05,0)</f>
        <v>0</v>
      </c>
    </row>
    <row r="2050" spans="1:8" s="494" customFormat="1" ht="15" customHeight="1">
      <c r="A2050" s="490" t="s">
        <v>102</v>
      </c>
      <c r="B2050" s="498" t="s">
        <v>1361</v>
      </c>
      <c r="C2050" s="508" t="str">
        <f t="shared" si="97"/>
        <v>07-13</v>
      </c>
      <c r="D2050" s="500">
        <v>0</v>
      </c>
      <c r="F2050" s="492">
        <f t="shared" ref="F2050:F2113" si="98">D2050*E2050</f>
        <v>0</v>
      </c>
      <c r="G2050" s="492">
        <f t="shared" ref="G2050:G2113" si="99">IF($S$11="Y",F2050*0.05,0)</f>
        <v>0</v>
      </c>
      <c r="H2050" s="492">
        <f>IF($S$7="Y",F2050*0.05,0)</f>
        <v>0</v>
      </c>
    </row>
    <row r="2051" spans="1:8" s="494" customFormat="1" ht="15" customHeight="1">
      <c r="A2051" s="490" t="s">
        <v>102</v>
      </c>
      <c r="B2051" s="498" t="s">
        <v>1361</v>
      </c>
      <c r="C2051" s="509" t="str">
        <f t="shared" si="97"/>
        <v>11-26</v>
      </c>
      <c r="D2051" s="500">
        <v>0</v>
      </c>
      <c r="F2051" s="492">
        <f t="shared" si="98"/>
        <v>0</v>
      </c>
      <c r="G2051" s="492">
        <f t="shared" si="99"/>
        <v>0</v>
      </c>
      <c r="H2051" s="492">
        <f>IF($S$8="Y",F2051*0.05,0)</f>
        <v>0</v>
      </c>
    </row>
    <row r="2052" spans="1:8" s="494" customFormat="1" ht="15" customHeight="1">
      <c r="A2052" s="490" t="s">
        <v>102</v>
      </c>
      <c r="B2052" s="498" t="s">
        <v>1361</v>
      </c>
      <c r="C2052" s="512" t="str">
        <f t="shared" si="97"/>
        <v>18-01</v>
      </c>
      <c r="D2052" s="500">
        <v>0</v>
      </c>
      <c r="F2052" s="492">
        <f t="shared" si="98"/>
        <v>0</v>
      </c>
      <c r="G2052" s="492">
        <f t="shared" si="99"/>
        <v>0</v>
      </c>
      <c r="H2052" s="492">
        <f>IF($S$9="Y",F2052*0.05,0)</f>
        <v>0</v>
      </c>
    </row>
    <row r="2053" spans="1:8" s="494" customFormat="1" ht="15" customHeight="1">
      <c r="A2053" s="490" t="s">
        <v>102</v>
      </c>
      <c r="B2053" s="498" t="s">
        <v>1361</v>
      </c>
      <c r="C2053" s="513" t="str">
        <f t="shared" si="97"/>
        <v>Color Code</v>
      </c>
      <c r="D2053" s="500">
        <v>0</v>
      </c>
      <c r="F2053" s="492">
        <f t="shared" si="98"/>
        <v>0</v>
      </c>
      <c r="G2053" s="492">
        <f t="shared" si="99"/>
        <v>0</v>
      </c>
      <c r="H2053" s="492">
        <f>IF($S$10="Y",F2053*0.05,0)</f>
        <v>0</v>
      </c>
    </row>
    <row r="2054" spans="1:8" s="494" customFormat="1" ht="15" customHeight="1">
      <c r="A2054" s="490" t="s">
        <v>163</v>
      </c>
      <c r="B2054" s="498" t="s">
        <v>1362</v>
      </c>
      <c r="C2054" s="499" t="str">
        <f t="shared" si="97"/>
        <v>11-12</v>
      </c>
      <c r="D2054" s="500">
        <v>0</v>
      </c>
      <c r="F2054" s="492">
        <f t="shared" si="98"/>
        <v>0</v>
      </c>
      <c r="G2054" s="492">
        <f t="shared" si="99"/>
        <v>0</v>
      </c>
      <c r="H2054" s="492">
        <f>IF($S$2="Y",F2054*0.05,0)</f>
        <v>0</v>
      </c>
    </row>
    <row r="2055" spans="1:8" s="494" customFormat="1" ht="15" customHeight="1">
      <c r="A2055" s="490" t="s">
        <v>163</v>
      </c>
      <c r="B2055" s="498" t="s">
        <v>1362</v>
      </c>
      <c r="C2055" s="504" t="str">
        <f t="shared" ref="C2055:C2118" si="100">C2046</f>
        <v>14-01</v>
      </c>
      <c r="D2055" s="500">
        <v>0</v>
      </c>
      <c r="F2055" s="492">
        <f t="shared" si="98"/>
        <v>0</v>
      </c>
      <c r="G2055" s="492">
        <f t="shared" si="99"/>
        <v>0</v>
      </c>
      <c r="H2055" s="492">
        <f>IF($S$3="Y",F2055*0.05,0)</f>
        <v>0</v>
      </c>
    </row>
    <row r="2056" spans="1:8" s="494" customFormat="1" ht="15" customHeight="1">
      <c r="A2056" s="490" t="s">
        <v>163</v>
      </c>
      <c r="B2056" s="498" t="s">
        <v>1362</v>
      </c>
      <c r="C2056" s="505" t="str">
        <f t="shared" si="100"/>
        <v>15-12</v>
      </c>
      <c r="D2056" s="500">
        <v>0</v>
      </c>
      <c r="F2056" s="492">
        <f t="shared" si="98"/>
        <v>0</v>
      </c>
      <c r="G2056" s="492">
        <f t="shared" si="99"/>
        <v>0</v>
      </c>
      <c r="H2056" s="492">
        <f>IF($S$4="Y",F2056*0.05,0)</f>
        <v>0</v>
      </c>
    </row>
    <row r="2057" spans="1:8" s="494" customFormat="1" ht="15" customHeight="1">
      <c r="A2057" s="490" t="s">
        <v>163</v>
      </c>
      <c r="B2057" s="498" t="s">
        <v>1362</v>
      </c>
      <c r="C2057" s="506" t="str">
        <f t="shared" si="100"/>
        <v>16-16</v>
      </c>
      <c r="D2057" s="500">
        <v>0</v>
      </c>
      <c r="F2057" s="492">
        <f t="shared" si="98"/>
        <v>0</v>
      </c>
      <c r="G2057" s="492">
        <f t="shared" si="99"/>
        <v>0</v>
      </c>
      <c r="H2057" s="492">
        <f>IF($S$5="Y",F2057*0.05,0)</f>
        <v>0</v>
      </c>
    </row>
    <row r="2058" spans="1:8" s="494" customFormat="1" ht="15" customHeight="1">
      <c r="A2058" s="490" t="s">
        <v>163</v>
      </c>
      <c r="B2058" s="498" t="s">
        <v>1362</v>
      </c>
      <c r="C2058" s="507" t="str">
        <f t="shared" si="100"/>
        <v>13-01</v>
      </c>
      <c r="D2058" s="500">
        <v>0</v>
      </c>
      <c r="F2058" s="492">
        <f t="shared" si="98"/>
        <v>0</v>
      </c>
      <c r="G2058" s="492">
        <f t="shared" si="99"/>
        <v>0</v>
      </c>
      <c r="H2058" s="492">
        <f>IF($S$6="Y",F2058*0.05,0)</f>
        <v>0</v>
      </c>
    </row>
    <row r="2059" spans="1:8" s="494" customFormat="1" ht="15" customHeight="1">
      <c r="A2059" s="490" t="s">
        <v>163</v>
      </c>
      <c r="B2059" s="498" t="s">
        <v>1362</v>
      </c>
      <c r="C2059" s="508" t="str">
        <f t="shared" si="100"/>
        <v>07-13</v>
      </c>
      <c r="D2059" s="500">
        <v>0</v>
      </c>
      <c r="F2059" s="492">
        <f t="shared" si="98"/>
        <v>0</v>
      </c>
      <c r="G2059" s="492">
        <f t="shared" si="99"/>
        <v>0</v>
      </c>
      <c r="H2059" s="492">
        <f>IF($S$7="Y",F2059*0.05,0)</f>
        <v>0</v>
      </c>
    </row>
    <row r="2060" spans="1:8" s="494" customFormat="1" ht="15" customHeight="1">
      <c r="A2060" s="490" t="s">
        <v>163</v>
      </c>
      <c r="B2060" s="498" t="s">
        <v>1362</v>
      </c>
      <c r="C2060" s="509" t="str">
        <f t="shared" si="100"/>
        <v>11-26</v>
      </c>
      <c r="D2060" s="500">
        <v>0</v>
      </c>
      <c r="F2060" s="492">
        <f t="shared" si="98"/>
        <v>0</v>
      </c>
      <c r="G2060" s="492">
        <f t="shared" si="99"/>
        <v>0</v>
      </c>
      <c r="H2060" s="492">
        <f>IF($S$8="Y",F2060*0.05,0)</f>
        <v>0</v>
      </c>
    </row>
    <row r="2061" spans="1:8" s="494" customFormat="1" ht="15" customHeight="1">
      <c r="A2061" s="490" t="s">
        <v>163</v>
      </c>
      <c r="B2061" s="498" t="s">
        <v>1362</v>
      </c>
      <c r="C2061" s="512" t="str">
        <f t="shared" si="100"/>
        <v>18-01</v>
      </c>
      <c r="D2061" s="500">
        <v>0</v>
      </c>
      <c r="F2061" s="492">
        <f t="shared" si="98"/>
        <v>0</v>
      </c>
      <c r="G2061" s="492">
        <f t="shared" si="99"/>
        <v>0</v>
      </c>
      <c r="H2061" s="492">
        <f>IF($S$9="Y",F2061*0.05,0)</f>
        <v>0</v>
      </c>
    </row>
    <row r="2062" spans="1:8" s="494" customFormat="1" ht="15" customHeight="1">
      <c r="A2062" s="490" t="s">
        <v>163</v>
      </c>
      <c r="B2062" s="498" t="s">
        <v>1362</v>
      </c>
      <c r="C2062" s="513" t="str">
        <f t="shared" si="100"/>
        <v>Color Code</v>
      </c>
      <c r="D2062" s="500">
        <v>0</v>
      </c>
      <c r="F2062" s="492">
        <f t="shared" si="98"/>
        <v>0</v>
      </c>
      <c r="G2062" s="492">
        <f t="shared" si="99"/>
        <v>0</v>
      </c>
      <c r="H2062" s="492">
        <f>IF($S$10="Y",F2062*0.05,0)</f>
        <v>0</v>
      </c>
    </row>
    <row r="2063" spans="1:8" s="494" customFormat="1" ht="15" customHeight="1">
      <c r="A2063" s="490" t="s">
        <v>108</v>
      </c>
      <c r="B2063" s="498" t="s">
        <v>1363</v>
      </c>
      <c r="C2063" s="499" t="str">
        <f t="shared" si="100"/>
        <v>11-12</v>
      </c>
      <c r="D2063" s="500">
        <v>0</v>
      </c>
      <c r="F2063" s="492">
        <f t="shared" si="98"/>
        <v>0</v>
      </c>
      <c r="G2063" s="492">
        <f t="shared" si="99"/>
        <v>0</v>
      </c>
      <c r="H2063" s="492">
        <f>IF($S$2="Y",F2063*0.05,0)</f>
        <v>0</v>
      </c>
    </row>
    <row r="2064" spans="1:8" s="494" customFormat="1" ht="15" customHeight="1">
      <c r="A2064" s="490" t="s">
        <v>108</v>
      </c>
      <c r="B2064" s="498" t="s">
        <v>1363</v>
      </c>
      <c r="C2064" s="504" t="str">
        <f t="shared" si="100"/>
        <v>14-01</v>
      </c>
      <c r="D2064" s="500">
        <v>0</v>
      </c>
      <c r="F2064" s="492">
        <f t="shared" si="98"/>
        <v>0</v>
      </c>
      <c r="G2064" s="492">
        <f t="shared" si="99"/>
        <v>0</v>
      </c>
      <c r="H2064" s="492">
        <f>IF($S$3="Y",F2064*0.05,0)</f>
        <v>0</v>
      </c>
    </row>
    <row r="2065" spans="1:8" s="494" customFormat="1" ht="15" customHeight="1">
      <c r="A2065" s="490" t="s">
        <v>108</v>
      </c>
      <c r="B2065" s="498" t="s">
        <v>1363</v>
      </c>
      <c r="C2065" s="505" t="str">
        <f t="shared" si="100"/>
        <v>15-12</v>
      </c>
      <c r="D2065" s="500">
        <v>0</v>
      </c>
      <c r="F2065" s="492">
        <f t="shared" si="98"/>
        <v>0</v>
      </c>
      <c r="G2065" s="492">
        <f t="shared" si="99"/>
        <v>0</v>
      </c>
      <c r="H2065" s="492">
        <f>IF($S$4="Y",F2065*0.05,0)</f>
        <v>0</v>
      </c>
    </row>
    <row r="2066" spans="1:8" s="494" customFormat="1" ht="15" customHeight="1">
      <c r="A2066" s="490" t="s">
        <v>108</v>
      </c>
      <c r="B2066" s="498" t="s">
        <v>1363</v>
      </c>
      <c r="C2066" s="506" t="str">
        <f t="shared" si="100"/>
        <v>16-16</v>
      </c>
      <c r="D2066" s="500">
        <v>0</v>
      </c>
      <c r="F2066" s="492">
        <f t="shared" si="98"/>
        <v>0</v>
      </c>
      <c r="G2066" s="492">
        <f t="shared" si="99"/>
        <v>0</v>
      </c>
      <c r="H2066" s="492">
        <f>IF($S$5="Y",F2066*0.05,0)</f>
        <v>0</v>
      </c>
    </row>
    <row r="2067" spans="1:8" s="494" customFormat="1" ht="15" customHeight="1">
      <c r="A2067" s="490" t="s">
        <v>108</v>
      </c>
      <c r="B2067" s="498" t="s">
        <v>1363</v>
      </c>
      <c r="C2067" s="507" t="str">
        <f t="shared" si="100"/>
        <v>13-01</v>
      </c>
      <c r="D2067" s="500">
        <v>0</v>
      </c>
      <c r="F2067" s="492">
        <f t="shared" si="98"/>
        <v>0</v>
      </c>
      <c r="G2067" s="492">
        <f t="shared" si="99"/>
        <v>0</v>
      </c>
      <c r="H2067" s="492">
        <f>IF($S$6="Y",F2067*0.05,0)</f>
        <v>0</v>
      </c>
    </row>
    <row r="2068" spans="1:8" s="494" customFormat="1" ht="15" customHeight="1">
      <c r="A2068" s="490" t="s">
        <v>108</v>
      </c>
      <c r="B2068" s="498" t="s">
        <v>1363</v>
      </c>
      <c r="C2068" s="508" t="str">
        <f t="shared" si="100"/>
        <v>07-13</v>
      </c>
      <c r="D2068" s="500">
        <v>0</v>
      </c>
      <c r="F2068" s="492">
        <f t="shared" si="98"/>
        <v>0</v>
      </c>
      <c r="G2068" s="492">
        <f t="shared" si="99"/>
        <v>0</v>
      </c>
      <c r="H2068" s="492">
        <f>IF($S$7="Y",F2068*0.05,0)</f>
        <v>0</v>
      </c>
    </row>
    <row r="2069" spans="1:8" s="494" customFormat="1" ht="15" customHeight="1">
      <c r="A2069" s="490" t="s">
        <v>108</v>
      </c>
      <c r="B2069" s="498" t="s">
        <v>1363</v>
      </c>
      <c r="C2069" s="509" t="str">
        <f t="shared" si="100"/>
        <v>11-26</v>
      </c>
      <c r="D2069" s="500">
        <v>0</v>
      </c>
      <c r="F2069" s="492">
        <f t="shared" si="98"/>
        <v>0</v>
      </c>
      <c r="G2069" s="492">
        <f t="shared" si="99"/>
        <v>0</v>
      </c>
      <c r="H2069" s="492">
        <f>IF($S$8="Y",F2069*0.05,0)</f>
        <v>0</v>
      </c>
    </row>
    <row r="2070" spans="1:8" s="494" customFormat="1" ht="15" customHeight="1">
      <c r="A2070" s="490" t="s">
        <v>108</v>
      </c>
      <c r="B2070" s="498" t="s">
        <v>1363</v>
      </c>
      <c r="C2070" s="512" t="str">
        <f t="shared" si="100"/>
        <v>18-01</v>
      </c>
      <c r="D2070" s="500">
        <v>0</v>
      </c>
      <c r="F2070" s="492">
        <f t="shared" si="98"/>
        <v>0</v>
      </c>
      <c r="G2070" s="492">
        <f t="shared" si="99"/>
        <v>0</v>
      </c>
      <c r="H2070" s="492">
        <f>IF($S$9="Y",F2070*0.05,0)</f>
        <v>0</v>
      </c>
    </row>
    <row r="2071" spans="1:8" s="494" customFormat="1" ht="15" customHeight="1">
      <c r="A2071" s="490" t="s">
        <v>108</v>
      </c>
      <c r="B2071" s="498" t="s">
        <v>1363</v>
      </c>
      <c r="C2071" s="513" t="str">
        <f t="shared" si="100"/>
        <v>Color Code</v>
      </c>
      <c r="D2071" s="500">
        <v>0</v>
      </c>
      <c r="F2071" s="492">
        <f t="shared" si="98"/>
        <v>0</v>
      </c>
      <c r="G2071" s="492">
        <f t="shared" si="99"/>
        <v>0</v>
      </c>
      <c r="H2071" s="492">
        <f>IF($S$10="Y",F2071*0.05,0)</f>
        <v>0</v>
      </c>
    </row>
    <row r="2072" spans="1:8" s="494" customFormat="1" ht="15" customHeight="1">
      <c r="A2072" s="490" t="s">
        <v>112</v>
      </c>
      <c r="B2072" s="498" t="s">
        <v>1364</v>
      </c>
      <c r="C2072" s="499" t="str">
        <f t="shared" si="100"/>
        <v>11-12</v>
      </c>
      <c r="D2072" s="500">
        <v>0</v>
      </c>
      <c r="F2072" s="492">
        <f t="shared" si="98"/>
        <v>0</v>
      </c>
      <c r="G2072" s="492">
        <f t="shared" si="99"/>
        <v>0</v>
      </c>
      <c r="H2072" s="492">
        <f>IF($S$2="Y",F2072*0.05,0)</f>
        <v>0</v>
      </c>
    </row>
    <row r="2073" spans="1:8" s="494" customFormat="1" ht="15" customHeight="1">
      <c r="A2073" s="490" t="s">
        <v>112</v>
      </c>
      <c r="B2073" s="498" t="s">
        <v>1364</v>
      </c>
      <c r="C2073" s="504" t="str">
        <f t="shared" si="100"/>
        <v>14-01</v>
      </c>
      <c r="D2073" s="500">
        <v>0</v>
      </c>
      <c r="F2073" s="492">
        <f t="shared" si="98"/>
        <v>0</v>
      </c>
      <c r="G2073" s="492">
        <f t="shared" si="99"/>
        <v>0</v>
      </c>
      <c r="H2073" s="492">
        <f>IF($S$3="Y",F2073*0.05,0)</f>
        <v>0</v>
      </c>
    </row>
    <row r="2074" spans="1:8" s="494" customFormat="1" ht="15" customHeight="1">
      <c r="A2074" s="490" t="s">
        <v>112</v>
      </c>
      <c r="B2074" s="498" t="s">
        <v>1364</v>
      </c>
      <c r="C2074" s="505" t="str">
        <f t="shared" si="100"/>
        <v>15-12</v>
      </c>
      <c r="D2074" s="500">
        <v>0</v>
      </c>
      <c r="F2074" s="492">
        <f t="shared" si="98"/>
        <v>0</v>
      </c>
      <c r="G2074" s="492">
        <f t="shared" si="99"/>
        <v>0</v>
      </c>
      <c r="H2074" s="492">
        <f>IF($S$4="Y",F2074*0.05,0)</f>
        <v>0</v>
      </c>
    </row>
    <row r="2075" spans="1:8" s="494" customFormat="1" ht="15" customHeight="1">
      <c r="A2075" s="490" t="s">
        <v>112</v>
      </c>
      <c r="B2075" s="498" t="s">
        <v>1364</v>
      </c>
      <c r="C2075" s="506" t="str">
        <f t="shared" si="100"/>
        <v>16-16</v>
      </c>
      <c r="D2075" s="500">
        <v>0</v>
      </c>
      <c r="F2075" s="492">
        <f t="shared" si="98"/>
        <v>0</v>
      </c>
      <c r="G2075" s="492">
        <f t="shared" si="99"/>
        <v>0</v>
      </c>
      <c r="H2075" s="492">
        <f>IF($S$5="Y",F2075*0.05,0)</f>
        <v>0</v>
      </c>
    </row>
    <row r="2076" spans="1:8" s="494" customFormat="1" ht="15" customHeight="1">
      <c r="A2076" s="490" t="s">
        <v>112</v>
      </c>
      <c r="B2076" s="498" t="s">
        <v>1364</v>
      </c>
      <c r="C2076" s="507" t="str">
        <f t="shared" si="100"/>
        <v>13-01</v>
      </c>
      <c r="D2076" s="500">
        <v>0</v>
      </c>
      <c r="F2076" s="492">
        <f t="shared" si="98"/>
        <v>0</v>
      </c>
      <c r="G2076" s="492">
        <f t="shared" si="99"/>
        <v>0</v>
      </c>
      <c r="H2076" s="492">
        <f>IF($S$6="Y",F2076*0.05,0)</f>
        <v>0</v>
      </c>
    </row>
    <row r="2077" spans="1:8" s="494" customFormat="1" ht="15" customHeight="1">
      <c r="A2077" s="490" t="s">
        <v>112</v>
      </c>
      <c r="B2077" s="498" t="s">
        <v>1364</v>
      </c>
      <c r="C2077" s="508" t="str">
        <f t="shared" si="100"/>
        <v>07-13</v>
      </c>
      <c r="D2077" s="500">
        <v>0</v>
      </c>
      <c r="F2077" s="492">
        <f t="shared" si="98"/>
        <v>0</v>
      </c>
      <c r="G2077" s="492">
        <f t="shared" si="99"/>
        <v>0</v>
      </c>
      <c r="H2077" s="492">
        <f>IF($S$7="Y",F2077*0.05,0)</f>
        <v>0</v>
      </c>
    </row>
    <row r="2078" spans="1:8" s="494" customFormat="1" ht="15" customHeight="1">
      <c r="A2078" s="490" t="s">
        <v>112</v>
      </c>
      <c r="B2078" s="498" t="s">
        <v>1364</v>
      </c>
      <c r="C2078" s="509" t="str">
        <f t="shared" si="100"/>
        <v>11-26</v>
      </c>
      <c r="D2078" s="500">
        <v>0</v>
      </c>
      <c r="F2078" s="492">
        <f t="shared" si="98"/>
        <v>0</v>
      </c>
      <c r="G2078" s="492">
        <f t="shared" si="99"/>
        <v>0</v>
      </c>
      <c r="H2078" s="492">
        <f>IF($S$8="Y",F2078*0.05,0)</f>
        <v>0</v>
      </c>
    </row>
    <row r="2079" spans="1:8" s="494" customFormat="1" ht="15" customHeight="1">
      <c r="A2079" s="490" t="s">
        <v>112</v>
      </c>
      <c r="B2079" s="498" t="s">
        <v>1364</v>
      </c>
      <c r="C2079" s="512" t="str">
        <f t="shared" si="100"/>
        <v>18-01</v>
      </c>
      <c r="D2079" s="500">
        <v>0</v>
      </c>
      <c r="F2079" s="492">
        <f t="shared" si="98"/>
        <v>0</v>
      </c>
      <c r="G2079" s="492">
        <f t="shared" si="99"/>
        <v>0</v>
      </c>
      <c r="H2079" s="492">
        <f>IF($S$9="Y",F2079*0.05,0)</f>
        <v>0</v>
      </c>
    </row>
    <row r="2080" spans="1:8" s="494" customFormat="1" ht="15" customHeight="1">
      <c r="A2080" s="490" t="s">
        <v>112</v>
      </c>
      <c r="B2080" s="498" t="s">
        <v>1364</v>
      </c>
      <c r="C2080" s="513" t="str">
        <f t="shared" si="100"/>
        <v>Color Code</v>
      </c>
      <c r="D2080" s="500">
        <v>0</v>
      </c>
      <c r="F2080" s="492">
        <f t="shared" si="98"/>
        <v>0</v>
      </c>
      <c r="G2080" s="492">
        <f t="shared" si="99"/>
        <v>0</v>
      </c>
      <c r="H2080" s="492">
        <f>IF($S$10="Y",F2080*0.05,0)</f>
        <v>0</v>
      </c>
    </row>
    <row r="2081" spans="1:8" s="494" customFormat="1" ht="15" customHeight="1">
      <c r="A2081" s="490" t="s">
        <v>182</v>
      </c>
      <c r="B2081" s="498" t="s">
        <v>1365</v>
      </c>
      <c r="C2081" s="499" t="str">
        <f t="shared" si="100"/>
        <v>11-12</v>
      </c>
      <c r="D2081" s="500">
        <v>0</v>
      </c>
      <c r="F2081" s="492">
        <f t="shared" si="98"/>
        <v>0</v>
      </c>
      <c r="G2081" s="492">
        <f t="shared" si="99"/>
        <v>0</v>
      </c>
      <c r="H2081" s="492">
        <f>IF($S$2="Y",F2081*0.05,0)</f>
        <v>0</v>
      </c>
    </row>
    <row r="2082" spans="1:8" s="494" customFormat="1" ht="15" customHeight="1">
      <c r="A2082" s="490" t="s">
        <v>182</v>
      </c>
      <c r="B2082" s="498" t="s">
        <v>1365</v>
      </c>
      <c r="C2082" s="504" t="str">
        <f t="shared" si="100"/>
        <v>14-01</v>
      </c>
      <c r="D2082" s="500">
        <v>0</v>
      </c>
      <c r="F2082" s="492">
        <f t="shared" si="98"/>
        <v>0</v>
      </c>
      <c r="G2082" s="492">
        <f t="shared" si="99"/>
        <v>0</v>
      </c>
      <c r="H2082" s="492">
        <f>IF($S$3="Y",F2082*0.05,0)</f>
        <v>0</v>
      </c>
    </row>
    <row r="2083" spans="1:8" s="494" customFormat="1" ht="15" customHeight="1">
      <c r="A2083" s="490" t="s">
        <v>182</v>
      </c>
      <c r="B2083" s="498" t="s">
        <v>1365</v>
      </c>
      <c r="C2083" s="505" t="str">
        <f t="shared" si="100"/>
        <v>15-12</v>
      </c>
      <c r="D2083" s="500">
        <v>0</v>
      </c>
      <c r="F2083" s="492">
        <f t="shared" si="98"/>
        <v>0</v>
      </c>
      <c r="G2083" s="492">
        <f t="shared" si="99"/>
        <v>0</v>
      </c>
      <c r="H2083" s="492">
        <f>IF($S$4="Y",F2083*0.05,0)</f>
        <v>0</v>
      </c>
    </row>
    <row r="2084" spans="1:8" s="494" customFormat="1" ht="15" customHeight="1">
      <c r="A2084" s="490" t="s">
        <v>182</v>
      </c>
      <c r="B2084" s="498" t="s">
        <v>1365</v>
      </c>
      <c r="C2084" s="506" t="str">
        <f t="shared" si="100"/>
        <v>16-16</v>
      </c>
      <c r="D2084" s="500">
        <v>0</v>
      </c>
      <c r="F2084" s="492">
        <f t="shared" si="98"/>
        <v>0</v>
      </c>
      <c r="G2084" s="492">
        <f t="shared" si="99"/>
        <v>0</v>
      </c>
      <c r="H2084" s="492">
        <f>IF($S$5="Y",F2084*0.05,0)</f>
        <v>0</v>
      </c>
    </row>
    <row r="2085" spans="1:8" s="494" customFormat="1" ht="15" customHeight="1">
      <c r="A2085" s="490" t="s">
        <v>182</v>
      </c>
      <c r="B2085" s="498" t="s">
        <v>1365</v>
      </c>
      <c r="C2085" s="507" t="str">
        <f t="shared" si="100"/>
        <v>13-01</v>
      </c>
      <c r="D2085" s="500">
        <v>0</v>
      </c>
      <c r="F2085" s="492">
        <f t="shared" si="98"/>
        <v>0</v>
      </c>
      <c r="G2085" s="492">
        <f t="shared" si="99"/>
        <v>0</v>
      </c>
      <c r="H2085" s="492">
        <f>IF($S$6="Y",F2085*0.05,0)</f>
        <v>0</v>
      </c>
    </row>
    <row r="2086" spans="1:8" s="494" customFormat="1" ht="15" customHeight="1">
      <c r="A2086" s="490" t="s">
        <v>182</v>
      </c>
      <c r="B2086" s="498" t="s">
        <v>1365</v>
      </c>
      <c r="C2086" s="508" t="str">
        <f t="shared" si="100"/>
        <v>07-13</v>
      </c>
      <c r="D2086" s="500">
        <v>0</v>
      </c>
      <c r="F2086" s="492">
        <f t="shared" si="98"/>
        <v>0</v>
      </c>
      <c r="G2086" s="492">
        <f t="shared" si="99"/>
        <v>0</v>
      </c>
      <c r="H2086" s="492">
        <f>IF($S$7="Y",F2086*0.05,0)</f>
        <v>0</v>
      </c>
    </row>
    <row r="2087" spans="1:8" s="494" customFormat="1" ht="15" customHeight="1">
      <c r="A2087" s="490" t="s">
        <v>182</v>
      </c>
      <c r="B2087" s="498" t="s">
        <v>1365</v>
      </c>
      <c r="C2087" s="509" t="str">
        <f t="shared" si="100"/>
        <v>11-26</v>
      </c>
      <c r="D2087" s="500">
        <v>0</v>
      </c>
      <c r="F2087" s="492">
        <f t="shared" si="98"/>
        <v>0</v>
      </c>
      <c r="G2087" s="492">
        <f t="shared" si="99"/>
        <v>0</v>
      </c>
      <c r="H2087" s="492">
        <f>IF($S$8="Y",F2087*0.05,0)</f>
        <v>0</v>
      </c>
    </row>
    <row r="2088" spans="1:8" s="494" customFormat="1" ht="15" customHeight="1">
      <c r="A2088" s="490" t="s">
        <v>182</v>
      </c>
      <c r="B2088" s="498" t="s">
        <v>1365</v>
      </c>
      <c r="C2088" s="512" t="str">
        <f t="shared" si="100"/>
        <v>18-01</v>
      </c>
      <c r="D2088" s="500">
        <v>0</v>
      </c>
      <c r="F2088" s="492">
        <f t="shared" si="98"/>
        <v>0</v>
      </c>
      <c r="G2088" s="492">
        <f t="shared" si="99"/>
        <v>0</v>
      </c>
      <c r="H2088" s="492">
        <f>IF($S$9="Y",F2088*0.05,0)</f>
        <v>0</v>
      </c>
    </row>
    <row r="2089" spans="1:8" s="494" customFormat="1" ht="15" customHeight="1">
      <c r="A2089" s="490" t="s">
        <v>182</v>
      </c>
      <c r="B2089" s="498" t="s">
        <v>1365</v>
      </c>
      <c r="C2089" s="513" t="str">
        <f t="shared" si="100"/>
        <v>Color Code</v>
      </c>
      <c r="D2089" s="500">
        <v>0</v>
      </c>
      <c r="F2089" s="492">
        <f t="shared" si="98"/>
        <v>0</v>
      </c>
      <c r="G2089" s="492">
        <f t="shared" si="99"/>
        <v>0</v>
      </c>
      <c r="H2089" s="492">
        <f>IF($S$10="Y",F2089*0.05,0)</f>
        <v>0</v>
      </c>
    </row>
    <row r="2090" spans="1:8" s="494" customFormat="1" ht="15" customHeight="1">
      <c r="A2090" s="490" t="s">
        <v>184</v>
      </c>
      <c r="B2090" s="498" t="s">
        <v>1366</v>
      </c>
      <c r="C2090" s="499" t="str">
        <f t="shared" si="100"/>
        <v>11-12</v>
      </c>
      <c r="D2090" s="500">
        <v>0</v>
      </c>
      <c r="F2090" s="492">
        <f t="shared" si="98"/>
        <v>0</v>
      </c>
      <c r="G2090" s="492">
        <f t="shared" si="99"/>
        <v>0</v>
      </c>
      <c r="H2090" s="492">
        <f>IF($S$2="Y",F2090*0.05,0)</f>
        <v>0</v>
      </c>
    </row>
    <row r="2091" spans="1:8" s="494" customFormat="1" ht="15" customHeight="1">
      <c r="A2091" s="490" t="s">
        <v>184</v>
      </c>
      <c r="B2091" s="498" t="s">
        <v>1366</v>
      </c>
      <c r="C2091" s="504" t="str">
        <f t="shared" si="100"/>
        <v>14-01</v>
      </c>
      <c r="D2091" s="500">
        <v>0</v>
      </c>
      <c r="F2091" s="492">
        <f t="shared" si="98"/>
        <v>0</v>
      </c>
      <c r="G2091" s="492">
        <f t="shared" si="99"/>
        <v>0</v>
      </c>
      <c r="H2091" s="492">
        <f>IF($S$3="Y",F2091*0.05,0)</f>
        <v>0</v>
      </c>
    </row>
    <row r="2092" spans="1:8" s="494" customFormat="1" ht="15" customHeight="1">
      <c r="A2092" s="490" t="s">
        <v>184</v>
      </c>
      <c r="B2092" s="498" t="s">
        <v>1366</v>
      </c>
      <c r="C2092" s="505" t="str">
        <f t="shared" si="100"/>
        <v>15-12</v>
      </c>
      <c r="D2092" s="500">
        <v>0</v>
      </c>
      <c r="F2092" s="492">
        <f t="shared" si="98"/>
        <v>0</v>
      </c>
      <c r="G2092" s="492">
        <f t="shared" si="99"/>
        <v>0</v>
      </c>
      <c r="H2092" s="492">
        <f>IF($S$4="Y",F2092*0.05,0)</f>
        <v>0</v>
      </c>
    </row>
    <row r="2093" spans="1:8" s="494" customFormat="1" ht="15" customHeight="1">
      <c r="A2093" s="490" t="s">
        <v>184</v>
      </c>
      <c r="B2093" s="498" t="s">
        <v>1366</v>
      </c>
      <c r="C2093" s="506" t="str">
        <f t="shared" si="100"/>
        <v>16-16</v>
      </c>
      <c r="D2093" s="500">
        <v>0</v>
      </c>
      <c r="F2093" s="492">
        <f t="shared" si="98"/>
        <v>0</v>
      </c>
      <c r="G2093" s="492">
        <f t="shared" si="99"/>
        <v>0</v>
      </c>
      <c r="H2093" s="492">
        <f>IF($S$5="Y",F2093*0.05,0)</f>
        <v>0</v>
      </c>
    </row>
    <row r="2094" spans="1:8" s="494" customFormat="1" ht="15" customHeight="1">
      <c r="A2094" s="490" t="s">
        <v>184</v>
      </c>
      <c r="B2094" s="498" t="s">
        <v>1366</v>
      </c>
      <c r="C2094" s="507" t="str">
        <f t="shared" si="100"/>
        <v>13-01</v>
      </c>
      <c r="D2094" s="500">
        <v>0</v>
      </c>
      <c r="F2094" s="492">
        <f t="shared" si="98"/>
        <v>0</v>
      </c>
      <c r="G2094" s="492">
        <f t="shared" si="99"/>
        <v>0</v>
      </c>
      <c r="H2094" s="492">
        <f>IF($S$6="Y",F2094*0.05,0)</f>
        <v>0</v>
      </c>
    </row>
    <row r="2095" spans="1:8" s="494" customFormat="1" ht="15" customHeight="1">
      <c r="A2095" s="490" t="s">
        <v>184</v>
      </c>
      <c r="B2095" s="498" t="s">
        <v>1366</v>
      </c>
      <c r="C2095" s="508" t="str">
        <f t="shared" si="100"/>
        <v>07-13</v>
      </c>
      <c r="D2095" s="500">
        <v>0</v>
      </c>
      <c r="F2095" s="492">
        <f t="shared" si="98"/>
        <v>0</v>
      </c>
      <c r="G2095" s="492">
        <f t="shared" si="99"/>
        <v>0</v>
      </c>
      <c r="H2095" s="492">
        <f>IF($S$7="Y",F2095*0.05,0)</f>
        <v>0</v>
      </c>
    </row>
    <row r="2096" spans="1:8" s="494" customFormat="1" ht="15" customHeight="1">
      <c r="A2096" s="490" t="s">
        <v>184</v>
      </c>
      <c r="B2096" s="498" t="s">
        <v>1366</v>
      </c>
      <c r="C2096" s="509" t="str">
        <f t="shared" si="100"/>
        <v>11-26</v>
      </c>
      <c r="D2096" s="500">
        <v>0</v>
      </c>
      <c r="F2096" s="492">
        <f t="shared" si="98"/>
        <v>0</v>
      </c>
      <c r="G2096" s="492">
        <f t="shared" si="99"/>
        <v>0</v>
      </c>
      <c r="H2096" s="492">
        <f>IF($S$8="Y",F2096*0.05,0)</f>
        <v>0</v>
      </c>
    </row>
    <row r="2097" spans="1:8" s="494" customFormat="1" ht="15" customHeight="1">
      <c r="A2097" s="490" t="s">
        <v>184</v>
      </c>
      <c r="B2097" s="498" t="s">
        <v>1366</v>
      </c>
      <c r="C2097" s="512" t="str">
        <f t="shared" si="100"/>
        <v>18-01</v>
      </c>
      <c r="D2097" s="500">
        <v>0</v>
      </c>
      <c r="F2097" s="492">
        <f t="shared" si="98"/>
        <v>0</v>
      </c>
      <c r="G2097" s="492">
        <f t="shared" si="99"/>
        <v>0</v>
      </c>
      <c r="H2097" s="492">
        <f>IF($S$9="Y",F2097*0.05,0)</f>
        <v>0</v>
      </c>
    </row>
    <row r="2098" spans="1:8" s="494" customFormat="1" ht="15" customHeight="1">
      <c r="A2098" s="490" t="s">
        <v>184</v>
      </c>
      <c r="B2098" s="498" t="s">
        <v>1366</v>
      </c>
      <c r="C2098" s="513" t="str">
        <f t="shared" si="100"/>
        <v>Color Code</v>
      </c>
      <c r="D2098" s="500">
        <v>0</v>
      </c>
      <c r="F2098" s="492">
        <f t="shared" si="98"/>
        <v>0</v>
      </c>
      <c r="G2098" s="492">
        <f t="shared" si="99"/>
        <v>0</v>
      </c>
      <c r="H2098" s="492">
        <f>IF($S$10="Y",F2098*0.05,0)</f>
        <v>0</v>
      </c>
    </row>
    <row r="2099" spans="1:8" s="494" customFormat="1" ht="15" customHeight="1">
      <c r="A2099" s="490" t="s">
        <v>139</v>
      </c>
      <c r="B2099" s="498" t="s">
        <v>1367</v>
      </c>
      <c r="C2099" s="499" t="str">
        <f t="shared" si="100"/>
        <v>11-12</v>
      </c>
      <c r="D2099" s="500">
        <v>0</v>
      </c>
      <c r="F2099" s="492">
        <f t="shared" si="98"/>
        <v>0</v>
      </c>
      <c r="G2099" s="492">
        <f t="shared" si="99"/>
        <v>0</v>
      </c>
      <c r="H2099" s="492">
        <f>IF($S$2="Y",F2099*0.05,0)</f>
        <v>0</v>
      </c>
    </row>
    <row r="2100" spans="1:8" s="494" customFormat="1" ht="15" customHeight="1">
      <c r="A2100" s="490" t="s">
        <v>139</v>
      </c>
      <c r="B2100" s="498" t="s">
        <v>1367</v>
      </c>
      <c r="C2100" s="504" t="str">
        <f t="shared" si="100"/>
        <v>14-01</v>
      </c>
      <c r="D2100" s="500">
        <v>0</v>
      </c>
      <c r="F2100" s="492">
        <f t="shared" si="98"/>
        <v>0</v>
      </c>
      <c r="G2100" s="492">
        <f t="shared" si="99"/>
        <v>0</v>
      </c>
      <c r="H2100" s="492">
        <f>IF($S$3="Y",F2100*0.05,0)</f>
        <v>0</v>
      </c>
    </row>
    <row r="2101" spans="1:8" s="494" customFormat="1" ht="15" customHeight="1">
      <c r="A2101" s="490" t="s">
        <v>139</v>
      </c>
      <c r="B2101" s="498" t="s">
        <v>1367</v>
      </c>
      <c r="C2101" s="505" t="str">
        <f t="shared" si="100"/>
        <v>15-12</v>
      </c>
      <c r="D2101" s="500">
        <v>0</v>
      </c>
      <c r="F2101" s="492">
        <f t="shared" si="98"/>
        <v>0</v>
      </c>
      <c r="G2101" s="492">
        <f t="shared" si="99"/>
        <v>0</v>
      </c>
      <c r="H2101" s="492">
        <f>IF($S$4="Y",F2101*0.05,0)</f>
        <v>0</v>
      </c>
    </row>
    <row r="2102" spans="1:8" s="494" customFormat="1" ht="15" customHeight="1">
      <c r="A2102" s="490" t="s">
        <v>139</v>
      </c>
      <c r="B2102" s="498" t="s">
        <v>1367</v>
      </c>
      <c r="C2102" s="506" t="str">
        <f t="shared" si="100"/>
        <v>16-16</v>
      </c>
      <c r="D2102" s="500">
        <v>0</v>
      </c>
      <c r="F2102" s="492">
        <f t="shared" si="98"/>
        <v>0</v>
      </c>
      <c r="G2102" s="492">
        <f t="shared" si="99"/>
        <v>0</v>
      </c>
      <c r="H2102" s="492">
        <f>IF($S$5="Y",F2102*0.05,0)</f>
        <v>0</v>
      </c>
    </row>
    <row r="2103" spans="1:8" s="494" customFormat="1" ht="15" customHeight="1">
      <c r="A2103" s="490" t="s">
        <v>139</v>
      </c>
      <c r="B2103" s="498" t="s">
        <v>1367</v>
      </c>
      <c r="C2103" s="507" t="str">
        <f t="shared" si="100"/>
        <v>13-01</v>
      </c>
      <c r="D2103" s="500">
        <v>0</v>
      </c>
      <c r="F2103" s="492">
        <f t="shared" si="98"/>
        <v>0</v>
      </c>
      <c r="G2103" s="492">
        <f t="shared" si="99"/>
        <v>0</v>
      </c>
      <c r="H2103" s="492">
        <f>IF($S$6="Y",F2103*0.05,0)</f>
        <v>0</v>
      </c>
    </row>
    <row r="2104" spans="1:8" s="494" customFormat="1" ht="15" customHeight="1">
      <c r="A2104" s="490" t="s">
        <v>139</v>
      </c>
      <c r="B2104" s="498" t="s">
        <v>1367</v>
      </c>
      <c r="C2104" s="508" t="str">
        <f t="shared" si="100"/>
        <v>07-13</v>
      </c>
      <c r="D2104" s="500">
        <v>0</v>
      </c>
      <c r="F2104" s="492">
        <f t="shared" si="98"/>
        <v>0</v>
      </c>
      <c r="G2104" s="492">
        <f t="shared" si="99"/>
        <v>0</v>
      </c>
      <c r="H2104" s="492">
        <f>IF($S$7="Y",F2104*0.05,0)</f>
        <v>0</v>
      </c>
    </row>
    <row r="2105" spans="1:8" s="494" customFormat="1" ht="15" customHeight="1">
      <c r="A2105" s="490" t="s">
        <v>139</v>
      </c>
      <c r="B2105" s="498" t="s">
        <v>1367</v>
      </c>
      <c r="C2105" s="509" t="str">
        <f t="shared" si="100"/>
        <v>11-26</v>
      </c>
      <c r="D2105" s="500">
        <v>0</v>
      </c>
      <c r="F2105" s="492">
        <f t="shared" si="98"/>
        <v>0</v>
      </c>
      <c r="G2105" s="492">
        <f t="shared" si="99"/>
        <v>0</v>
      </c>
      <c r="H2105" s="492">
        <f>IF($S$8="Y",F2105*0.05,0)</f>
        <v>0</v>
      </c>
    </row>
    <row r="2106" spans="1:8" s="494" customFormat="1" ht="15" customHeight="1">
      <c r="A2106" s="490" t="s">
        <v>139</v>
      </c>
      <c r="B2106" s="498" t="s">
        <v>1367</v>
      </c>
      <c r="C2106" s="512" t="str">
        <f t="shared" si="100"/>
        <v>18-01</v>
      </c>
      <c r="D2106" s="500">
        <v>0</v>
      </c>
      <c r="F2106" s="492">
        <f t="shared" si="98"/>
        <v>0</v>
      </c>
      <c r="G2106" s="492">
        <f t="shared" si="99"/>
        <v>0</v>
      </c>
      <c r="H2106" s="492">
        <f>IF($S$9="Y",F2106*0.05,0)</f>
        <v>0</v>
      </c>
    </row>
    <row r="2107" spans="1:8" s="494" customFormat="1" ht="15" customHeight="1">
      <c r="A2107" s="490" t="s">
        <v>139</v>
      </c>
      <c r="B2107" s="498" t="s">
        <v>1367</v>
      </c>
      <c r="C2107" s="513" t="str">
        <f t="shared" si="100"/>
        <v>Color Code</v>
      </c>
      <c r="D2107" s="500">
        <v>0</v>
      </c>
      <c r="F2107" s="492">
        <f t="shared" si="98"/>
        <v>0</v>
      </c>
      <c r="G2107" s="492">
        <f t="shared" si="99"/>
        <v>0</v>
      </c>
      <c r="H2107" s="492">
        <f>IF($S$10="Y",F2107*0.05,0)</f>
        <v>0</v>
      </c>
    </row>
    <row r="2108" spans="1:8" s="494" customFormat="1" ht="15" customHeight="1">
      <c r="A2108" s="490" t="s">
        <v>141</v>
      </c>
      <c r="B2108" s="498" t="s">
        <v>1368</v>
      </c>
      <c r="C2108" s="499" t="str">
        <f t="shared" si="100"/>
        <v>11-12</v>
      </c>
      <c r="D2108" s="500">
        <v>0</v>
      </c>
      <c r="F2108" s="492">
        <f t="shared" si="98"/>
        <v>0</v>
      </c>
      <c r="G2108" s="492">
        <f t="shared" si="99"/>
        <v>0</v>
      </c>
      <c r="H2108" s="492">
        <f>IF($S$2="Y",F2108*0.05,0)</f>
        <v>0</v>
      </c>
    </row>
    <row r="2109" spans="1:8" s="494" customFormat="1" ht="15" customHeight="1">
      <c r="A2109" s="490" t="s">
        <v>141</v>
      </c>
      <c r="B2109" s="498" t="s">
        <v>1368</v>
      </c>
      <c r="C2109" s="504" t="str">
        <f t="shared" si="100"/>
        <v>14-01</v>
      </c>
      <c r="D2109" s="500">
        <v>0</v>
      </c>
      <c r="F2109" s="492">
        <f t="shared" si="98"/>
        <v>0</v>
      </c>
      <c r="G2109" s="492">
        <f t="shared" si="99"/>
        <v>0</v>
      </c>
      <c r="H2109" s="492">
        <f>IF($S$3="Y",F2109*0.05,0)</f>
        <v>0</v>
      </c>
    </row>
    <row r="2110" spans="1:8" s="494" customFormat="1" ht="15" customHeight="1">
      <c r="A2110" s="490" t="s">
        <v>141</v>
      </c>
      <c r="B2110" s="498" t="s">
        <v>1368</v>
      </c>
      <c r="C2110" s="505" t="str">
        <f t="shared" si="100"/>
        <v>15-12</v>
      </c>
      <c r="D2110" s="500">
        <v>0</v>
      </c>
      <c r="F2110" s="492">
        <f t="shared" si="98"/>
        <v>0</v>
      </c>
      <c r="G2110" s="492">
        <f t="shared" si="99"/>
        <v>0</v>
      </c>
      <c r="H2110" s="492">
        <f>IF($S$4="Y",F2110*0.05,0)</f>
        <v>0</v>
      </c>
    </row>
    <row r="2111" spans="1:8" s="494" customFormat="1" ht="15" customHeight="1">
      <c r="A2111" s="490" t="s">
        <v>141</v>
      </c>
      <c r="B2111" s="498" t="s">
        <v>1368</v>
      </c>
      <c r="C2111" s="506" t="str">
        <f t="shared" si="100"/>
        <v>16-16</v>
      </c>
      <c r="D2111" s="500">
        <v>0</v>
      </c>
      <c r="F2111" s="492">
        <f t="shared" si="98"/>
        <v>0</v>
      </c>
      <c r="G2111" s="492">
        <f t="shared" si="99"/>
        <v>0</v>
      </c>
      <c r="H2111" s="492">
        <f>IF($S$5="Y",F2111*0.05,0)</f>
        <v>0</v>
      </c>
    </row>
    <row r="2112" spans="1:8" s="494" customFormat="1" ht="15" customHeight="1">
      <c r="A2112" s="490" t="s">
        <v>141</v>
      </c>
      <c r="B2112" s="498" t="s">
        <v>1368</v>
      </c>
      <c r="C2112" s="507" t="str">
        <f t="shared" si="100"/>
        <v>13-01</v>
      </c>
      <c r="D2112" s="500">
        <v>0</v>
      </c>
      <c r="F2112" s="492">
        <f t="shared" si="98"/>
        <v>0</v>
      </c>
      <c r="G2112" s="492">
        <f t="shared" si="99"/>
        <v>0</v>
      </c>
      <c r="H2112" s="492">
        <f>IF($S$6="Y",F2112*0.05,0)</f>
        <v>0</v>
      </c>
    </row>
    <row r="2113" spans="1:8" s="494" customFormat="1" ht="15" customHeight="1">
      <c r="A2113" s="490" t="s">
        <v>141</v>
      </c>
      <c r="B2113" s="498" t="s">
        <v>1368</v>
      </c>
      <c r="C2113" s="508" t="str">
        <f t="shared" si="100"/>
        <v>07-13</v>
      </c>
      <c r="D2113" s="500">
        <v>0</v>
      </c>
      <c r="F2113" s="492">
        <f t="shared" si="98"/>
        <v>0</v>
      </c>
      <c r="G2113" s="492">
        <f t="shared" si="99"/>
        <v>0</v>
      </c>
      <c r="H2113" s="492">
        <f>IF($S$7="Y",F2113*0.05,0)</f>
        <v>0</v>
      </c>
    </row>
    <row r="2114" spans="1:8" s="494" customFormat="1" ht="15" customHeight="1">
      <c r="A2114" s="490" t="s">
        <v>141</v>
      </c>
      <c r="B2114" s="498" t="s">
        <v>1368</v>
      </c>
      <c r="C2114" s="509" t="str">
        <f t="shared" si="100"/>
        <v>11-26</v>
      </c>
      <c r="D2114" s="500">
        <v>0</v>
      </c>
      <c r="F2114" s="492">
        <f t="shared" ref="F2114:F2177" si="101">D2114*E2114</f>
        <v>0</v>
      </c>
      <c r="G2114" s="492">
        <f t="shared" ref="G2114:G2177" si="102">IF($S$11="Y",F2114*0.05,0)</f>
        <v>0</v>
      </c>
      <c r="H2114" s="492">
        <f>IF($S$8="Y",F2114*0.05,0)</f>
        <v>0</v>
      </c>
    </row>
    <row r="2115" spans="1:8" s="494" customFormat="1" ht="15" customHeight="1">
      <c r="A2115" s="490" t="s">
        <v>141</v>
      </c>
      <c r="B2115" s="498" t="s">
        <v>1368</v>
      </c>
      <c r="C2115" s="512" t="str">
        <f t="shared" si="100"/>
        <v>18-01</v>
      </c>
      <c r="D2115" s="500">
        <v>0</v>
      </c>
      <c r="F2115" s="492">
        <f t="shared" si="101"/>
        <v>0</v>
      </c>
      <c r="G2115" s="492">
        <f t="shared" si="102"/>
        <v>0</v>
      </c>
      <c r="H2115" s="492">
        <f>IF($S$9="Y",F2115*0.05,0)</f>
        <v>0</v>
      </c>
    </row>
    <row r="2116" spans="1:8" s="494" customFormat="1" ht="15" customHeight="1">
      <c r="A2116" s="490" t="s">
        <v>141</v>
      </c>
      <c r="B2116" s="498" t="s">
        <v>1368</v>
      </c>
      <c r="C2116" s="513" t="str">
        <f t="shared" si="100"/>
        <v>Color Code</v>
      </c>
      <c r="D2116" s="500">
        <v>0</v>
      </c>
      <c r="F2116" s="492">
        <f t="shared" si="101"/>
        <v>0</v>
      </c>
      <c r="G2116" s="492">
        <f t="shared" si="102"/>
        <v>0</v>
      </c>
      <c r="H2116" s="492">
        <f>IF($S$10="Y",F2116*0.05,0)</f>
        <v>0</v>
      </c>
    </row>
    <row r="2117" spans="1:8" s="494" customFormat="1" ht="15" customHeight="1">
      <c r="A2117" s="490" t="s">
        <v>144</v>
      </c>
      <c r="B2117" s="498" t="s">
        <v>1369</v>
      </c>
      <c r="C2117" s="499" t="str">
        <f t="shared" si="100"/>
        <v>11-12</v>
      </c>
      <c r="D2117" s="500">
        <v>0</v>
      </c>
      <c r="F2117" s="492">
        <f t="shared" si="101"/>
        <v>0</v>
      </c>
      <c r="G2117" s="492">
        <f t="shared" si="102"/>
        <v>0</v>
      </c>
      <c r="H2117" s="492">
        <f>IF($S$2="Y",F2117*0.05,0)</f>
        <v>0</v>
      </c>
    </row>
    <row r="2118" spans="1:8" s="494" customFormat="1" ht="15" customHeight="1">
      <c r="A2118" s="490" t="s">
        <v>144</v>
      </c>
      <c r="B2118" s="498" t="s">
        <v>1369</v>
      </c>
      <c r="C2118" s="504" t="str">
        <f t="shared" si="100"/>
        <v>14-01</v>
      </c>
      <c r="D2118" s="500">
        <v>0</v>
      </c>
      <c r="F2118" s="492">
        <f t="shared" si="101"/>
        <v>0</v>
      </c>
      <c r="G2118" s="492">
        <f t="shared" si="102"/>
        <v>0</v>
      </c>
      <c r="H2118" s="492">
        <f>IF($S$3="Y",F2118*0.05,0)</f>
        <v>0</v>
      </c>
    </row>
    <row r="2119" spans="1:8" s="494" customFormat="1" ht="15" customHeight="1">
      <c r="A2119" s="490" t="s">
        <v>144</v>
      </c>
      <c r="B2119" s="498" t="s">
        <v>1369</v>
      </c>
      <c r="C2119" s="505" t="str">
        <f t="shared" ref="C2119:C2182" si="103">C2110</f>
        <v>15-12</v>
      </c>
      <c r="D2119" s="500">
        <v>0</v>
      </c>
      <c r="F2119" s="492">
        <f t="shared" si="101"/>
        <v>0</v>
      </c>
      <c r="G2119" s="492">
        <f t="shared" si="102"/>
        <v>0</v>
      </c>
      <c r="H2119" s="492">
        <f>IF($S$4="Y",F2119*0.05,0)</f>
        <v>0</v>
      </c>
    </row>
    <row r="2120" spans="1:8" s="494" customFormat="1" ht="15" customHeight="1">
      <c r="A2120" s="490" t="s">
        <v>144</v>
      </c>
      <c r="B2120" s="498" t="s">
        <v>1369</v>
      </c>
      <c r="C2120" s="506" t="str">
        <f t="shared" si="103"/>
        <v>16-16</v>
      </c>
      <c r="D2120" s="500">
        <v>0</v>
      </c>
      <c r="F2120" s="492">
        <f t="shared" si="101"/>
        <v>0</v>
      </c>
      <c r="G2120" s="492">
        <f t="shared" si="102"/>
        <v>0</v>
      </c>
      <c r="H2120" s="492">
        <f>IF($S$5="Y",F2120*0.05,0)</f>
        <v>0</v>
      </c>
    </row>
    <row r="2121" spans="1:8" s="494" customFormat="1" ht="15" customHeight="1">
      <c r="A2121" s="490" t="s">
        <v>144</v>
      </c>
      <c r="B2121" s="498" t="s">
        <v>1369</v>
      </c>
      <c r="C2121" s="507" t="str">
        <f t="shared" si="103"/>
        <v>13-01</v>
      </c>
      <c r="D2121" s="500">
        <v>0</v>
      </c>
      <c r="F2121" s="492">
        <f t="shared" si="101"/>
        <v>0</v>
      </c>
      <c r="G2121" s="492">
        <f t="shared" si="102"/>
        <v>0</v>
      </c>
      <c r="H2121" s="492">
        <f>IF($S$6="Y",F2121*0.05,0)</f>
        <v>0</v>
      </c>
    </row>
    <row r="2122" spans="1:8" s="494" customFormat="1" ht="15" customHeight="1">
      <c r="A2122" s="490" t="s">
        <v>144</v>
      </c>
      <c r="B2122" s="498" t="s">
        <v>1369</v>
      </c>
      <c r="C2122" s="508" t="str">
        <f t="shared" si="103"/>
        <v>07-13</v>
      </c>
      <c r="D2122" s="500">
        <v>0</v>
      </c>
      <c r="F2122" s="492">
        <f t="shared" si="101"/>
        <v>0</v>
      </c>
      <c r="G2122" s="492">
        <f t="shared" si="102"/>
        <v>0</v>
      </c>
      <c r="H2122" s="492">
        <f>IF($S$7="Y",F2122*0.05,0)</f>
        <v>0</v>
      </c>
    </row>
    <row r="2123" spans="1:8" s="494" customFormat="1" ht="15" customHeight="1">
      <c r="A2123" s="490" t="s">
        <v>144</v>
      </c>
      <c r="B2123" s="498" t="s">
        <v>1369</v>
      </c>
      <c r="C2123" s="509" t="str">
        <f t="shared" si="103"/>
        <v>11-26</v>
      </c>
      <c r="D2123" s="500">
        <v>0</v>
      </c>
      <c r="F2123" s="492">
        <f t="shared" si="101"/>
        <v>0</v>
      </c>
      <c r="G2123" s="492">
        <f t="shared" si="102"/>
        <v>0</v>
      </c>
      <c r="H2123" s="492">
        <f>IF($S$8="Y",F2123*0.05,0)</f>
        <v>0</v>
      </c>
    </row>
    <row r="2124" spans="1:8" s="494" customFormat="1" ht="15" customHeight="1">
      <c r="A2124" s="490" t="s">
        <v>144</v>
      </c>
      <c r="B2124" s="498" t="s">
        <v>1369</v>
      </c>
      <c r="C2124" s="512" t="str">
        <f t="shared" si="103"/>
        <v>18-01</v>
      </c>
      <c r="D2124" s="500">
        <v>0</v>
      </c>
      <c r="F2124" s="492">
        <f t="shared" si="101"/>
        <v>0</v>
      </c>
      <c r="G2124" s="492">
        <f t="shared" si="102"/>
        <v>0</v>
      </c>
      <c r="H2124" s="492">
        <f>IF($S$9="Y",F2124*0.05,0)</f>
        <v>0</v>
      </c>
    </row>
    <row r="2125" spans="1:8" s="494" customFormat="1" ht="15" customHeight="1">
      <c r="A2125" s="490" t="s">
        <v>144</v>
      </c>
      <c r="B2125" s="498" t="s">
        <v>1369</v>
      </c>
      <c r="C2125" s="513" t="str">
        <f t="shared" si="103"/>
        <v>Color Code</v>
      </c>
      <c r="D2125" s="500">
        <v>0</v>
      </c>
      <c r="F2125" s="492">
        <f t="shared" si="101"/>
        <v>0</v>
      </c>
      <c r="G2125" s="492">
        <f t="shared" si="102"/>
        <v>0</v>
      </c>
      <c r="H2125" s="492">
        <f>IF($S$10="Y",F2125*0.05,0)</f>
        <v>0</v>
      </c>
    </row>
    <row r="2126" spans="1:8" s="494" customFormat="1" ht="15" customHeight="1">
      <c r="A2126" s="490" t="s">
        <v>148</v>
      </c>
      <c r="B2126" s="498" t="s">
        <v>1370</v>
      </c>
      <c r="C2126" s="499" t="str">
        <f t="shared" si="103"/>
        <v>11-12</v>
      </c>
      <c r="D2126" s="500">
        <v>0</v>
      </c>
      <c r="F2126" s="492">
        <f t="shared" si="101"/>
        <v>0</v>
      </c>
      <c r="G2126" s="492">
        <f t="shared" si="102"/>
        <v>0</v>
      </c>
      <c r="H2126" s="492">
        <f>IF($S$2="Y",F2126*0.05,0)</f>
        <v>0</v>
      </c>
    </row>
    <row r="2127" spans="1:8" s="494" customFormat="1" ht="15" customHeight="1">
      <c r="A2127" s="490" t="s">
        <v>148</v>
      </c>
      <c r="B2127" s="498" t="s">
        <v>1370</v>
      </c>
      <c r="C2127" s="504" t="str">
        <f t="shared" si="103"/>
        <v>14-01</v>
      </c>
      <c r="D2127" s="500">
        <v>0</v>
      </c>
      <c r="F2127" s="492">
        <f t="shared" si="101"/>
        <v>0</v>
      </c>
      <c r="G2127" s="492">
        <f t="shared" si="102"/>
        <v>0</v>
      </c>
      <c r="H2127" s="492">
        <f>IF($S$3="Y",F2127*0.05,0)</f>
        <v>0</v>
      </c>
    </row>
    <row r="2128" spans="1:8" s="494" customFormat="1" ht="15" customHeight="1">
      <c r="A2128" s="490" t="s">
        <v>148</v>
      </c>
      <c r="B2128" s="498" t="s">
        <v>1370</v>
      </c>
      <c r="C2128" s="505" t="str">
        <f t="shared" si="103"/>
        <v>15-12</v>
      </c>
      <c r="D2128" s="500">
        <v>0</v>
      </c>
      <c r="F2128" s="492">
        <f t="shared" si="101"/>
        <v>0</v>
      </c>
      <c r="G2128" s="492">
        <f t="shared" si="102"/>
        <v>0</v>
      </c>
      <c r="H2128" s="492">
        <f>IF($S$4="Y",F2128*0.05,0)</f>
        <v>0</v>
      </c>
    </row>
    <row r="2129" spans="1:8" s="494" customFormat="1" ht="15" customHeight="1">
      <c r="A2129" s="490" t="s">
        <v>148</v>
      </c>
      <c r="B2129" s="498" t="s">
        <v>1370</v>
      </c>
      <c r="C2129" s="506" t="str">
        <f t="shared" si="103"/>
        <v>16-16</v>
      </c>
      <c r="D2129" s="500">
        <v>0</v>
      </c>
      <c r="F2129" s="492">
        <f t="shared" si="101"/>
        <v>0</v>
      </c>
      <c r="G2129" s="492">
        <f t="shared" si="102"/>
        <v>0</v>
      </c>
      <c r="H2129" s="492">
        <f>IF($S$5="Y",F2129*0.05,0)</f>
        <v>0</v>
      </c>
    </row>
    <row r="2130" spans="1:8" s="494" customFormat="1" ht="15" customHeight="1">
      <c r="A2130" s="490" t="s">
        <v>148</v>
      </c>
      <c r="B2130" s="498" t="s">
        <v>1370</v>
      </c>
      <c r="C2130" s="507" t="str">
        <f t="shared" si="103"/>
        <v>13-01</v>
      </c>
      <c r="D2130" s="500">
        <v>0</v>
      </c>
      <c r="F2130" s="492">
        <f t="shared" si="101"/>
        <v>0</v>
      </c>
      <c r="G2130" s="492">
        <f t="shared" si="102"/>
        <v>0</v>
      </c>
      <c r="H2130" s="492">
        <f>IF($S$6="Y",F2130*0.05,0)</f>
        <v>0</v>
      </c>
    </row>
    <row r="2131" spans="1:8" s="494" customFormat="1" ht="15" customHeight="1">
      <c r="A2131" s="490" t="s">
        <v>148</v>
      </c>
      <c r="B2131" s="498" t="s">
        <v>1370</v>
      </c>
      <c r="C2131" s="508" t="str">
        <f t="shared" si="103"/>
        <v>07-13</v>
      </c>
      <c r="D2131" s="500">
        <v>0</v>
      </c>
      <c r="F2131" s="492">
        <f t="shared" si="101"/>
        <v>0</v>
      </c>
      <c r="G2131" s="492">
        <f t="shared" si="102"/>
        <v>0</v>
      </c>
      <c r="H2131" s="492">
        <f>IF($S$7="Y",F2131*0.05,0)</f>
        <v>0</v>
      </c>
    </row>
    <row r="2132" spans="1:8" s="494" customFormat="1" ht="15" customHeight="1">
      <c r="A2132" s="490" t="s">
        <v>148</v>
      </c>
      <c r="B2132" s="498" t="s">
        <v>1370</v>
      </c>
      <c r="C2132" s="509" t="str">
        <f t="shared" si="103"/>
        <v>11-26</v>
      </c>
      <c r="D2132" s="500">
        <v>0</v>
      </c>
      <c r="F2132" s="492">
        <f t="shared" si="101"/>
        <v>0</v>
      </c>
      <c r="G2132" s="492">
        <f t="shared" si="102"/>
        <v>0</v>
      </c>
      <c r="H2132" s="492">
        <f>IF($S$8="Y",F2132*0.05,0)</f>
        <v>0</v>
      </c>
    </row>
    <row r="2133" spans="1:8" s="494" customFormat="1" ht="15" customHeight="1">
      <c r="A2133" s="490" t="s">
        <v>148</v>
      </c>
      <c r="B2133" s="498" t="s">
        <v>1370</v>
      </c>
      <c r="C2133" s="512" t="str">
        <f t="shared" si="103"/>
        <v>18-01</v>
      </c>
      <c r="D2133" s="500">
        <v>0</v>
      </c>
      <c r="F2133" s="492">
        <f t="shared" si="101"/>
        <v>0</v>
      </c>
      <c r="G2133" s="492">
        <f t="shared" si="102"/>
        <v>0</v>
      </c>
      <c r="H2133" s="492">
        <f>IF($S$9="Y",F2133*0.05,0)</f>
        <v>0</v>
      </c>
    </row>
    <row r="2134" spans="1:8" s="494" customFormat="1" ht="15" customHeight="1">
      <c r="A2134" s="490" t="s">
        <v>148</v>
      </c>
      <c r="B2134" s="498" t="s">
        <v>1370</v>
      </c>
      <c r="C2134" s="513" t="str">
        <f t="shared" si="103"/>
        <v>Color Code</v>
      </c>
      <c r="D2134" s="500">
        <v>0</v>
      </c>
      <c r="F2134" s="492">
        <f t="shared" si="101"/>
        <v>0</v>
      </c>
      <c r="G2134" s="492">
        <f t="shared" si="102"/>
        <v>0</v>
      </c>
      <c r="H2134" s="492">
        <f>IF($S$10="Y",F2134*0.05,0)</f>
        <v>0</v>
      </c>
    </row>
    <row r="2135" spans="1:8" s="494" customFormat="1" ht="15" customHeight="1">
      <c r="A2135" s="490" t="s">
        <v>167</v>
      </c>
      <c r="B2135" s="498" t="s">
        <v>1371</v>
      </c>
      <c r="C2135" s="499" t="str">
        <f t="shared" si="103"/>
        <v>11-12</v>
      </c>
      <c r="D2135" s="500">
        <v>0</v>
      </c>
      <c r="F2135" s="492">
        <f t="shared" si="101"/>
        <v>0</v>
      </c>
      <c r="G2135" s="492">
        <f t="shared" si="102"/>
        <v>0</v>
      </c>
      <c r="H2135" s="492">
        <f>IF($S$2="Y",F2135*0.05,0)</f>
        <v>0</v>
      </c>
    </row>
    <row r="2136" spans="1:8" s="494" customFormat="1" ht="15" customHeight="1">
      <c r="A2136" s="490" t="s">
        <v>167</v>
      </c>
      <c r="B2136" s="498" t="s">
        <v>1371</v>
      </c>
      <c r="C2136" s="504" t="str">
        <f t="shared" si="103"/>
        <v>14-01</v>
      </c>
      <c r="D2136" s="500">
        <v>0</v>
      </c>
      <c r="F2136" s="492">
        <f t="shared" si="101"/>
        <v>0</v>
      </c>
      <c r="G2136" s="492">
        <f t="shared" si="102"/>
        <v>0</v>
      </c>
      <c r="H2136" s="492">
        <f>IF($S$3="Y",F2136*0.05,0)</f>
        <v>0</v>
      </c>
    </row>
    <row r="2137" spans="1:8" s="494" customFormat="1" ht="15" customHeight="1">
      <c r="A2137" s="490" t="s">
        <v>167</v>
      </c>
      <c r="B2137" s="498" t="s">
        <v>1371</v>
      </c>
      <c r="C2137" s="505" t="str">
        <f t="shared" si="103"/>
        <v>15-12</v>
      </c>
      <c r="D2137" s="500">
        <v>0</v>
      </c>
      <c r="F2137" s="492">
        <f t="shared" si="101"/>
        <v>0</v>
      </c>
      <c r="G2137" s="492">
        <f t="shared" si="102"/>
        <v>0</v>
      </c>
      <c r="H2137" s="492">
        <f>IF($S$4="Y",F2137*0.05,0)</f>
        <v>0</v>
      </c>
    </row>
    <row r="2138" spans="1:8" s="494" customFormat="1" ht="15" customHeight="1">
      <c r="A2138" s="490" t="s">
        <v>167</v>
      </c>
      <c r="B2138" s="498" t="s">
        <v>1371</v>
      </c>
      <c r="C2138" s="506" t="str">
        <f t="shared" si="103"/>
        <v>16-16</v>
      </c>
      <c r="D2138" s="500">
        <v>0</v>
      </c>
      <c r="F2138" s="492">
        <f t="shared" si="101"/>
        <v>0</v>
      </c>
      <c r="G2138" s="492">
        <f t="shared" si="102"/>
        <v>0</v>
      </c>
      <c r="H2138" s="492">
        <f>IF($S$5="Y",F2138*0.05,0)</f>
        <v>0</v>
      </c>
    </row>
    <row r="2139" spans="1:8" s="494" customFormat="1" ht="15" customHeight="1">
      <c r="A2139" s="490" t="s">
        <v>167</v>
      </c>
      <c r="B2139" s="498" t="s">
        <v>1371</v>
      </c>
      <c r="C2139" s="507" t="str">
        <f t="shared" si="103"/>
        <v>13-01</v>
      </c>
      <c r="D2139" s="500">
        <v>0</v>
      </c>
      <c r="F2139" s="492">
        <f t="shared" si="101"/>
        <v>0</v>
      </c>
      <c r="G2139" s="492">
        <f t="shared" si="102"/>
        <v>0</v>
      </c>
      <c r="H2139" s="492">
        <f>IF($S$6="Y",F2139*0.05,0)</f>
        <v>0</v>
      </c>
    </row>
    <row r="2140" spans="1:8" s="494" customFormat="1" ht="15" customHeight="1">
      <c r="A2140" s="490" t="s">
        <v>167</v>
      </c>
      <c r="B2140" s="498" t="s">
        <v>1371</v>
      </c>
      <c r="C2140" s="508" t="str">
        <f t="shared" si="103"/>
        <v>07-13</v>
      </c>
      <c r="D2140" s="500">
        <v>0</v>
      </c>
      <c r="F2140" s="492">
        <f t="shared" si="101"/>
        <v>0</v>
      </c>
      <c r="G2140" s="492">
        <f t="shared" si="102"/>
        <v>0</v>
      </c>
      <c r="H2140" s="492">
        <f>IF($S$7="Y",F2140*0.05,0)</f>
        <v>0</v>
      </c>
    </row>
    <row r="2141" spans="1:8" s="494" customFormat="1" ht="15" customHeight="1">
      <c r="A2141" s="490" t="s">
        <v>167</v>
      </c>
      <c r="B2141" s="498" t="s">
        <v>1371</v>
      </c>
      <c r="C2141" s="509" t="str">
        <f t="shared" si="103"/>
        <v>11-26</v>
      </c>
      <c r="D2141" s="500">
        <v>0</v>
      </c>
      <c r="F2141" s="492">
        <f t="shared" si="101"/>
        <v>0</v>
      </c>
      <c r="G2141" s="492">
        <f t="shared" si="102"/>
        <v>0</v>
      </c>
      <c r="H2141" s="492">
        <f>IF($S$8="Y",F2141*0.05,0)</f>
        <v>0</v>
      </c>
    </row>
    <row r="2142" spans="1:8" s="494" customFormat="1" ht="15" customHeight="1">
      <c r="A2142" s="490" t="s">
        <v>167</v>
      </c>
      <c r="B2142" s="498" t="s">
        <v>1371</v>
      </c>
      <c r="C2142" s="512" t="str">
        <f t="shared" si="103"/>
        <v>18-01</v>
      </c>
      <c r="D2142" s="500">
        <v>0</v>
      </c>
      <c r="F2142" s="492">
        <f t="shared" si="101"/>
        <v>0</v>
      </c>
      <c r="G2142" s="492">
        <f t="shared" si="102"/>
        <v>0</v>
      </c>
      <c r="H2142" s="492">
        <f>IF($S$9="Y",F2142*0.05,0)</f>
        <v>0</v>
      </c>
    </row>
    <row r="2143" spans="1:8" s="494" customFormat="1" ht="15" customHeight="1">
      <c r="A2143" s="490" t="s">
        <v>167</v>
      </c>
      <c r="B2143" s="498" t="s">
        <v>1371</v>
      </c>
      <c r="C2143" s="513" t="str">
        <f t="shared" si="103"/>
        <v>Color Code</v>
      </c>
      <c r="D2143" s="500">
        <v>0</v>
      </c>
      <c r="F2143" s="492">
        <f t="shared" si="101"/>
        <v>0</v>
      </c>
      <c r="G2143" s="492">
        <f t="shared" si="102"/>
        <v>0</v>
      </c>
      <c r="H2143" s="492">
        <f>IF($S$10="Y",F2143*0.05,0)</f>
        <v>0</v>
      </c>
    </row>
    <row r="2144" spans="1:8" s="494" customFormat="1" ht="15" customHeight="1">
      <c r="A2144" s="490" t="s">
        <v>80</v>
      </c>
      <c r="B2144" s="498" t="s">
        <v>1372</v>
      </c>
      <c r="C2144" s="499" t="str">
        <f t="shared" si="103"/>
        <v>11-12</v>
      </c>
      <c r="D2144" s="500">
        <v>0</v>
      </c>
      <c r="F2144" s="492">
        <f t="shared" si="101"/>
        <v>0</v>
      </c>
      <c r="G2144" s="492">
        <f t="shared" si="102"/>
        <v>0</v>
      </c>
      <c r="H2144" s="492">
        <f>IF($S$2="Y",F2144*0.05,0)</f>
        <v>0</v>
      </c>
    </row>
    <row r="2145" spans="1:8" s="494" customFormat="1" ht="15" customHeight="1">
      <c r="A2145" s="490" t="s">
        <v>80</v>
      </c>
      <c r="B2145" s="498" t="s">
        <v>1372</v>
      </c>
      <c r="C2145" s="504" t="str">
        <f t="shared" si="103"/>
        <v>14-01</v>
      </c>
      <c r="D2145" s="500">
        <v>0</v>
      </c>
      <c r="F2145" s="492">
        <f t="shared" si="101"/>
        <v>0</v>
      </c>
      <c r="G2145" s="492">
        <f t="shared" si="102"/>
        <v>0</v>
      </c>
      <c r="H2145" s="492">
        <f>IF($S$3="Y",F2145*0.05,0)</f>
        <v>0</v>
      </c>
    </row>
    <row r="2146" spans="1:8" s="494" customFormat="1" ht="15" customHeight="1">
      <c r="A2146" s="490" t="s">
        <v>80</v>
      </c>
      <c r="B2146" s="498" t="s">
        <v>1372</v>
      </c>
      <c r="C2146" s="505" t="str">
        <f t="shared" si="103"/>
        <v>15-12</v>
      </c>
      <c r="D2146" s="500">
        <v>0</v>
      </c>
      <c r="F2146" s="492">
        <f t="shared" si="101"/>
        <v>0</v>
      </c>
      <c r="G2146" s="492">
        <f t="shared" si="102"/>
        <v>0</v>
      </c>
      <c r="H2146" s="492">
        <f>IF($S$4="Y",F2146*0.05,0)</f>
        <v>0</v>
      </c>
    </row>
    <row r="2147" spans="1:8" s="494" customFormat="1" ht="15" customHeight="1">
      <c r="A2147" s="490" t="s">
        <v>80</v>
      </c>
      <c r="B2147" s="498" t="s">
        <v>1372</v>
      </c>
      <c r="C2147" s="506" t="str">
        <f t="shared" si="103"/>
        <v>16-16</v>
      </c>
      <c r="D2147" s="500">
        <v>0</v>
      </c>
      <c r="F2147" s="492">
        <f t="shared" si="101"/>
        <v>0</v>
      </c>
      <c r="G2147" s="492">
        <f t="shared" si="102"/>
        <v>0</v>
      </c>
      <c r="H2147" s="492">
        <f>IF($S$5="Y",F2147*0.05,0)</f>
        <v>0</v>
      </c>
    </row>
    <row r="2148" spans="1:8" s="494" customFormat="1" ht="15" customHeight="1">
      <c r="A2148" s="490" t="s">
        <v>80</v>
      </c>
      <c r="B2148" s="498" t="s">
        <v>1372</v>
      </c>
      <c r="C2148" s="507" t="str">
        <f t="shared" si="103"/>
        <v>13-01</v>
      </c>
      <c r="D2148" s="500">
        <v>0</v>
      </c>
      <c r="F2148" s="492">
        <f t="shared" si="101"/>
        <v>0</v>
      </c>
      <c r="G2148" s="492">
        <f t="shared" si="102"/>
        <v>0</v>
      </c>
      <c r="H2148" s="492">
        <f>IF($S$6="Y",F2148*0.05,0)</f>
        <v>0</v>
      </c>
    </row>
    <row r="2149" spans="1:8" s="494" customFormat="1" ht="15" customHeight="1">
      <c r="A2149" s="490" t="s">
        <v>80</v>
      </c>
      <c r="B2149" s="498" t="s">
        <v>1372</v>
      </c>
      <c r="C2149" s="508" t="str">
        <f t="shared" si="103"/>
        <v>07-13</v>
      </c>
      <c r="D2149" s="500">
        <v>0</v>
      </c>
      <c r="F2149" s="492">
        <f t="shared" si="101"/>
        <v>0</v>
      </c>
      <c r="G2149" s="492">
        <f t="shared" si="102"/>
        <v>0</v>
      </c>
      <c r="H2149" s="492">
        <f>IF($S$7="Y",F2149*0.05,0)</f>
        <v>0</v>
      </c>
    </row>
    <row r="2150" spans="1:8" s="494" customFormat="1" ht="15" customHeight="1">
      <c r="A2150" s="490" t="s">
        <v>80</v>
      </c>
      <c r="B2150" s="498" t="s">
        <v>1372</v>
      </c>
      <c r="C2150" s="509" t="str">
        <f t="shared" si="103"/>
        <v>11-26</v>
      </c>
      <c r="D2150" s="500">
        <v>0</v>
      </c>
      <c r="F2150" s="492">
        <f t="shared" si="101"/>
        <v>0</v>
      </c>
      <c r="G2150" s="492">
        <f t="shared" si="102"/>
        <v>0</v>
      </c>
      <c r="H2150" s="492">
        <f>IF($S$8="Y",F2150*0.05,0)</f>
        <v>0</v>
      </c>
    </row>
    <row r="2151" spans="1:8" s="494" customFormat="1" ht="15" customHeight="1">
      <c r="A2151" s="490" t="s">
        <v>80</v>
      </c>
      <c r="B2151" s="498" t="s">
        <v>1372</v>
      </c>
      <c r="C2151" s="512" t="str">
        <f t="shared" si="103"/>
        <v>18-01</v>
      </c>
      <c r="D2151" s="500">
        <v>0</v>
      </c>
      <c r="F2151" s="492">
        <f t="shared" si="101"/>
        <v>0</v>
      </c>
      <c r="G2151" s="492">
        <f t="shared" si="102"/>
        <v>0</v>
      </c>
      <c r="H2151" s="492">
        <f>IF($S$9="Y",F2151*0.05,0)</f>
        <v>0</v>
      </c>
    </row>
    <row r="2152" spans="1:8" s="494" customFormat="1" ht="15" customHeight="1">
      <c r="A2152" s="490" t="s">
        <v>80</v>
      </c>
      <c r="B2152" s="498" t="s">
        <v>1372</v>
      </c>
      <c r="C2152" s="513" t="str">
        <f t="shared" si="103"/>
        <v>Color Code</v>
      </c>
      <c r="D2152" s="500">
        <v>0</v>
      </c>
      <c r="F2152" s="492">
        <f t="shared" si="101"/>
        <v>0</v>
      </c>
      <c r="G2152" s="492">
        <f t="shared" si="102"/>
        <v>0</v>
      </c>
      <c r="H2152" s="492">
        <f>IF($S$10="Y",F2152*0.05,0)</f>
        <v>0</v>
      </c>
    </row>
    <row r="2153" spans="1:8" s="494" customFormat="1" ht="15" customHeight="1">
      <c r="A2153" s="490" t="s">
        <v>116</v>
      </c>
      <c r="B2153" s="498" t="s">
        <v>1373</v>
      </c>
      <c r="C2153" s="499" t="str">
        <f t="shared" si="103"/>
        <v>11-12</v>
      </c>
      <c r="D2153" s="500">
        <v>0</v>
      </c>
      <c r="F2153" s="492">
        <f t="shared" si="101"/>
        <v>0</v>
      </c>
      <c r="G2153" s="492">
        <f t="shared" si="102"/>
        <v>0</v>
      </c>
      <c r="H2153" s="492">
        <f>IF($S$2="Y",F2153*0.05,0)</f>
        <v>0</v>
      </c>
    </row>
    <row r="2154" spans="1:8" s="494" customFormat="1" ht="15" customHeight="1">
      <c r="A2154" s="490" t="s">
        <v>116</v>
      </c>
      <c r="B2154" s="498" t="s">
        <v>1373</v>
      </c>
      <c r="C2154" s="504" t="str">
        <f t="shared" si="103"/>
        <v>14-01</v>
      </c>
      <c r="D2154" s="500">
        <v>0</v>
      </c>
      <c r="F2154" s="492">
        <f t="shared" si="101"/>
        <v>0</v>
      </c>
      <c r="G2154" s="492">
        <f t="shared" si="102"/>
        <v>0</v>
      </c>
      <c r="H2154" s="492">
        <f>IF($S$3="Y",F2154*0.05,0)</f>
        <v>0</v>
      </c>
    </row>
    <row r="2155" spans="1:8" s="494" customFormat="1" ht="15" customHeight="1">
      <c r="A2155" s="490" t="s">
        <v>116</v>
      </c>
      <c r="B2155" s="498" t="s">
        <v>1373</v>
      </c>
      <c r="C2155" s="505" t="str">
        <f t="shared" si="103"/>
        <v>15-12</v>
      </c>
      <c r="D2155" s="500">
        <v>0</v>
      </c>
      <c r="F2155" s="492">
        <f t="shared" si="101"/>
        <v>0</v>
      </c>
      <c r="G2155" s="492">
        <f t="shared" si="102"/>
        <v>0</v>
      </c>
      <c r="H2155" s="492">
        <f>IF($S$4="Y",F2155*0.05,0)</f>
        <v>0</v>
      </c>
    </row>
    <row r="2156" spans="1:8" s="494" customFormat="1" ht="15" customHeight="1">
      <c r="A2156" s="490" t="s">
        <v>116</v>
      </c>
      <c r="B2156" s="498" t="s">
        <v>1373</v>
      </c>
      <c r="C2156" s="506" t="str">
        <f t="shared" si="103"/>
        <v>16-16</v>
      </c>
      <c r="D2156" s="500">
        <v>0</v>
      </c>
      <c r="F2156" s="492">
        <f t="shared" si="101"/>
        <v>0</v>
      </c>
      <c r="G2156" s="492">
        <f t="shared" si="102"/>
        <v>0</v>
      </c>
      <c r="H2156" s="492">
        <f>IF($S$5="Y",F2156*0.05,0)</f>
        <v>0</v>
      </c>
    </row>
    <row r="2157" spans="1:8" s="494" customFormat="1" ht="15" customHeight="1">
      <c r="A2157" s="490" t="s">
        <v>116</v>
      </c>
      <c r="B2157" s="498" t="s">
        <v>1373</v>
      </c>
      <c r="C2157" s="507" t="str">
        <f t="shared" si="103"/>
        <v>13-01</v>
      </c>
      <c r="D2157" s="500">
        <v>0</v>
      </c>
      <c r="F2157" s="492">
        <f t="shared" si="101"/>
        <v>0</v>
      </c>
      <c r="G2157" s="492">
        <f t="shared" si="102"/>
        <v>0</v>
      </c>
      <c r="H2157" s="492">
        <f>IF($S$6="Y",F2157*0.05,0)</f>
        <v>0</v>
      </c>
    </row>
    <row r="2158" spans="1:8" s="494" customFormat="1" ht="15" customHeight="1">
      <c r="A2158" s="490" t="s">
        <v>116</v>
      </c>
      <c r="B2158" s="498" t="s">
        <v>1373</v>
      </c>
      <c r="C2158" s="508" t="str">
        <f t="shared" si="103"/>
        <v>07-13</v>
      </c>
      <c r="D2158" s="500">
        <v>0</v>
      </c>
      <c r="F2158" s="492">
        <f t="shared" si="101"/>
        <v>0</v>
      </c>
      <c r="G2158" s="492">
        <f t="shared" si="102"/>
        <v>0</v>
      </c>
      <c r="H2158" s="492">
        <f>IF($S$7="Y",F2158*0.05,0)</f>
        <v>0</v>
      </c>
    </row>
    <row r="2159" spans="1:8" s="494" customFormat="1" ht="15" customHeight="1">
      <c r="A2159" s="490" t="s">
        <v>116</v>
      </c>
      <c r="B2159" s="498" t="s">
        <v>1373</v>
      </c>
      <c r="C2159" s="509" t="str">
        <f t="shared" si="103"/>
        <v>11-26</v>
      </c>
      <c r="D2159" s="500">
        <v>0</v>
      </c>
      <c r="F2159" s="492">
        <f t="shared" si="101"/>
        <v>0</v>
      </c>
      <c r="G2159" s="492">
        <f t="shared" si="102"/>
        <v>0</v>
      </c>
      <c r="H2159" s="492">
        <f>IF($S$8="Y",F2159*0.05,0)</f>
        <v>0</v>
      </c>
    </row>
    <row r="2160" spans="1:8" s="494" customFormat="1" ht="15" customHeight="1">
      <c r="A2160" s="490" t="s">
        <v>116</v>
      </c>
      <c r="B2160" s="498" t="s">
        <v>1373</v>
      </c>
      <c r="C2160" s="512" t="str">
        <f t="shared" si="103"/>
        <v>18-01</v>
      </c>
      <c r="D2160" s="500">
        <v>0</v>
      </c>
      <c r="F2160" s="492">
        <f t="shared" si="101"/>
        <v>0</v>
      </c>
      <c r="G2160" s="492">
        <f t="shared" si="102"/>
        <v>0</v>
      </c>
      <c r="H2160" s="492">
        <f>IF($S$9="Y",F2160*0.05,0)</f>
        <v>0</v>
      </c>
    </row>
    <row r="2161" spans="1:8" s="494" customFormat="1" ht="15" customHeight="1">
      <c r="A2161" s="490" t="s">
        <v>116</v>
      </c>
      <c r="B2161" s="498" t="s">
        <v>1373</v>
      </c>
      <c r="C2161" s="513" t="str">
        <f t="shared" si="103"/>
        <v>Color Code</v>
      </c>
      <c r="D2161" s="500">
        <v>0</v>
      </c>
      <c r="F2161" s="492">
        <f t="shared" si="101"/>
        <v>0</v>
      </c>
      <c r="G2161" s="492">
        <f t="shared" si="102"/>
        <v>0</v>
      </c>
      <c r="H2161" s="492">
        <f>IF($S$10="Y",F2161*0.05,0)</f>
        <v>0</v>
      </c>
    </row>
    <row r="2162" spans="1:8" s="494" customFormat="1" ht="15" customHeight="1">
      <c r="A2162" s="490" t="s">
        <v>171</v>
      </c>
      <c r="B2162" s="498" t="s">
        <v>1374</v>
      </c>
      <c r="C2162" s="499" t="str">
        <f t="shared" si="103"/>
        <v>11-12</v>
      </c>
      <c r="D2162" s="500">
        <v>0</v>
      </c>
      <c r="F2162" s="492">
        <f t="shared" si="101"/>
        <v>0</v>
      </c>
      <c r="G2162" s="492">
        <f t="shared" si="102"/>
        <v>0</v>
      </c>
      <c r="H2162" s="492">
        <f>IF($S$2="Y",F2162*0.05,0)</f>
        <v>0</v>
      </c>
    </row>
    <row r="2163" spans="1:8" s="494" customFormat="1" ht="15" customHeight="1">
      <c r="A2163" s="490" t="s">
        <v>171</v>
      </c>
      <c r="B2163" s="498" t="s">
        <v>1374</v>
      </c>
      <c r="C2163" s="504" t="str">
        <f t="shared" si="103"/>
        <v>14-01</v>
      </c>
      <c r="D2163" s="500">
        <v>0</v>
      </c>
      <c r="F2163" s="492">
        <f t="shared" si="101"/>
        <v>0</v>
      </c>
      <c r="G2163" s="492">
        <f t="shared" si="102"/>
        <v>0</v>
      </c>
      <c r="H2163" s="492">
        <f>IF($S$3="Y",F2163*0.05,0)</f>
        <v>0</v>
      </c>
    </row>
    <row r="2164" spans="1:8" s="494" customFormat="1" ht="15" customHeight="1">
      <c r="A2164" s="490" t="s">
        <v>171</v>
      </c>
      <c r="B2164" s="498" t="s">
        <v>1374</v>
      </c>
      <c r="C2164" s="505" t="str">
        <f t="shared" si="103"/>
        <v>15-12</v>
      </c>
      <c r="D2164" s="500">
        <v>0</v>
      </c>
      <c r="F2164" s="492">
        <f t="shared" si="101"/>
        <v>0</v>
      </c>
      <c r="G2164" s="492">
        <f t="shared" si="102"/>
        <v>0</v>
      </c>
      <c r="H2164" s="492">
        <f>IF($S$4="Y",F2164*0.05,0)</f>
        <v>0</v>
      </c>
    </row>
    <row r="2165" spans="1:8" s="494" customFormat="1" ht="15" customHeight="1">
      <c r="A2165" s="490" t="s">
        <v>171</v>
      </c>
      <c r="B2165" s="498" t="s">
        <v>1374</v>
      </c>
      <c r="C2165" s="506" t="str">
        <f t="shared" si="103"/>
        <v>16-16</v>
      </c>
      <c r="D2165" s="500">
        <v>0</v>
      </c>
      <c r="F2165" s="492">
        <f t="shared" si="101"/>
        <v>0</v>
      </c>
      <c r="G2165" s="492">
        <f t="shared" si="102"/>
        <v>0</v>
      </c>
      <c r="H2165" s="492">
        <f>IF($S$5="Y",F2165*0.05,0)</f>
        <v>0</v>
      </c>
    </row>
    <row r="2166" spans="1:8" s="494" customFormat="1" ht="15" customHeight="1">
      <c r="A2166" s="490" t="s">
        <v>171</v>
      </c>
      <c r="B2166" s="498" t="s">
        <v>1374</v>
      </c>
      <c r="C2166" s="507" t="str">
        <f t="shared" si="103"/>
        <v>13-01</v>
      </c>
      <c r="D2166" s="500">
        <v>0</v>
      </c>
      <c r="F2166" s="492">
        <f t="shared" si="101"/>
        <v>0</v>
      </c>
      <c r="G2166" s="492">
        <f t="shared" si="102"/>
        <v>0</v>
      </c>
      <c r="H2166" s="492">
        <f>IF($S$6="Y",F2166*0.05,0)</f>
        <v>0</v>
      </c>
    </row>
    <row r="2167" spans="1:8" s="494" customFormat="1" ht="15" customHeight="1">
      <c r="A2167" s="490" t="s">
        <v>171</v>
      </c>
      <c r="B2167" s="498" t="s">
        <v>1374</v>
      </c>
      <c r="C2167" s="508" t="str">
        <f t="shared" si="103"/>
        <v>07-13</v>
      </c>
      <c r="D2167" s="500">
        <v>0</v>
      </c>
      <c r="F2167" s="492">
        <f t="shared" si="101"/>
        <v>0</v>
      </c>
      <c r="G2167" s="492">
        <f t="shared" si="102"/>
        <v>0</v>
      </c>
      <c r="H2167" s="492">
        <f>IF($S$7="Y",F2167*0.05,0)</f>
        <v>0</v>
      </c>
    </row>
    <row r="2168" spans="1:8" s="494" customFormat="1" ht="15" customHeight="1">
      <c r="A2168" s="490" t="s">
        <v>171</v>
      </c>
      <c r="B2168" s="498" t="s">
        <v>1374</v>
      </c>
      <c r="C2168" s="509" t="str">
        <f t="shared" si="103"/>
        <v>11-26</v>
      </c>
      <c r="D2168" s="500">
        <v>0</v>
      </c>
      <c r="F2168" s="492">
        <f t="shared" si="101"/>
        <v>0</v>
      </c>
      <c r="G2168" s="492">
        <f t="shared" si="102"/>
        <v>0</v>
      </c>
      <c r="H2168" s="492">
        <f>IF($S$8="Y",F2168*0.05,0)</f>
        <v>0</v>
      </c>
    </row>
    <row r="2169" spans="1:8" s="494" customFormat="1" ht="15" customHeight="1">
      <c r="A2169" s="490" t="s">
        <v>171</v>
      </c>
      <c r="B2169" s="498" t="s">
        <v>1374</v>
      </c>
      <c r="C2169" s="512" t="str">
        <f t="shared" si="103"/>
        <v>18-01</v>
      </c>
      <c r="D2169" s="500">
        <v>0</v>
      </c>
      <c r="F2169" s="492">
        <f t="shared" si="101"/>
        <v>0</v>
      </c>
      <c r="G2169" s="492">
        <f t="shared" si="102"/>
        <v>0</v>
      </c>
      <c r="H2169" s="492">
        <f>IF($S$9="Y",F2169*0.05,0)</f>
        <v>0</v>
      </c>
    </row>
    <row r="2170" spans="1:8" s="494" customFormat="1" ht="15" customHeight="1">
      <c r="A2170" s="490" t="s">
        <v>171</v>
      </c>
      <c r="B2170" s="498" t="s">
        <v>1374</v>
      </c>
      <c r="C2170" s="513" t="str">
        <f t="shared" si="103"/>
        <v>Color Code</v>
      </c>
      <c r="D2170" s="500">
        <v>0</v>
      </c>
      <c r="F2170" s="492">
        <f t="shared" si="101"/>
        <v>0</v>
      </c>
      <c r="G2170" s="492">
        <f t="shared" si="102"/>
        <v>0</v>
      </c>
      <c r="H2170" s="492">
        <f>IF($S$10="Y",F2170*0.05,0)</f>
        <v>0</v>
      </c>
    </row>
    <row r="2171" spans="1:8" s="494" customFormat="1" ht="15" customHeight="1">
      <c r="A2171" s="490" t="s">
        <v>121</v>
      </c>
      <c r="B2171" s="498" t="s">
        <v>1375</v>
      </c>
      <c r="C2171" s="499" t="str">
        <f t="shared" si="103"/>
        <v>11-12</v>
      </c>
      <c r="D2171" s="500">
        <v>0</v>
      </c>
      <c r="F2171" s="492">
        <f t="shared" si="101"/>
        <v>0</v>
      </c>
      <c r="G2171" s="492">
        <f t="shared" si="102"/>
        <v>0</v>
      </c>
      <c r="H2171" s="492">
        <f>IF($S$2="Y",F2171*0.05,0)</f>
        <v>0</v>
      </c>
    </row>
    <row r="2172" spans="1:8" s="494" customFormat="1" ht="15" customHeight="1">
      <c r="A2172" s="490" t="s">
        <v>121</v>
      </c>
      <c r="B2172" s="498" t="s">
        <v>1375</v>
      </c>
      <c r="C2172" s="504" t="str">
        <f t="shared" si="103"/>
        <v>14-01</v>
      </c>
      <c r="D2172" s="500">
        <v>0</v>
      </c>
      <c r="F2172" s="492">
        <f t="shared" si="101"/>
        <v>0</v>
      </c>
      <c r="G2172" s="492">
        <f t="shared" si="102"/>
        <v>0</v>
      </c>
      <c r="H2172" s="492">
        <f>IF($S$3="Y",F2172*0.05,0)</f>
        <v>0</v>
      </c>
    </row>
    <row r="2173" spans="1:8" s="494" customFormat="1" ht="15" customHeight="1">
      <c r="A2173" s="490" t="s">
        <v>121</v>
      </c>
      <c r="B2173" s="498" t="s">
        <v>1375</v>
      </c>
      <c r="C2173" s="505" t="str">
        <f t="shared" si="103"/>
        <v>15-12</v>
      </c>
      <c r="D2173" s="500">
        <v>0</v>
      </c>
      <c r="F2173" s="492">
        <f t="shared" si="101"/>
        <v>0</v>
      </c>
      <c r="G2173" s="492">
        <f t="shared" si="102"/>
        <v>0</v>
      </c>
      <c r="H2173" s="492">
        <f>IF($S$4="Y",F2173*0.05,0)</f>
        <v>0</v>
      </c>
    </row>
    <row r="2174" spans="1:8" s="494" customFormat="1" ht="15" customHeight="1">
      <c r="A2174" s="490" t="s">
        <v>121</v>
      </c>
      <c r="B2174" s="498" t="s">
        <v>1375</v>
      </c>
      <c r="C2174" s="506" t="str">
        <f t="shared" si="103"/>
        <v>16-16</v>
      </c>
      <c r="D2174" s="500">
        <v>0</v>
      </c>
      <c r="F2174" s="492">
        <f t="shared" si="101"/>
        <v>0</v>
      </c>
      <c r="G2174" s="492">
        <f t="shared" si="102"/>
        <v>0</v>
      </c>
      <c r="H2174" s="492">
        <f>IF($S$5="Y",F2174*0.05,0)</f>
        <v>0</v>
      </c>
    </row>
    <row r="2175" spans="1:8" s="494" customFormat="1" ht="15" customHeight="1">
      <c r="A2175" s="490" t="s">
        <v>121</v>
      </c>
      <c r="B2175" s="498" t="s">
        <v>1375</v>
      </c>
      <c r="C2175" s="507" t="str">
        <f t="shared" si="103"/>
        <v>13-01</v>
      </c>
      <c r="D2175" s="500">
        <v>0</v>
      </c>
      <c r="F2175" s="492">
        <f t="shared" si="101"/>
        <v>0</v>
      </c>
      <c r="G2175" s="492">
        <f t="shared" si="102"/>
        <v>0</v>
      </c>
      <c r="H2175" s="492">
        <f>IF($S$6="Y",F2175*0.05,0)</f>
        <v>0</v>
      </c>
    </row>
    <row r="2176" spans="1:8" s="494" customFormat="1" ht="15" customHeight="1">
      <c r="A2176" s="490" t="s">
        <v>121</v>
      </c>
      <c r="B2176" s="498" t="s">
        <v>1375</v>
      </c>
      <c r="C2176" s="508" t="str">
        <f t="shared" si="103"/>
        <v>07-13</v>
      </c>
      <c r="D2176" s="500">
        <v>0</v>
      </c>
      <c r="F2176" s="492">
        <f t="shared" si="101"/>
        <v>0</v>
      </c>
      <c r="G2176" s="492">
        <f t="shared" si="102"/>
        <v>0</v>
      </c>
      <c r="H2176" s="492">
        <f>IF($S$7="Y",F2176*0.05,0)</f>
        <v>0</v>
      </c>
    </row>
    <row r="2177" spans="1:8" s="494" customFormat="1" ht="15" customHeight="1">
      <c r="A2177" s="490" t="s">
        <v>121</v>
      </c>
      <c r="B2177" s="498" t="s">
        <v>1375</v>
      </c>
      <c r="C2177" s="509" t="str">
        <f t="shared" si="103"/>
        <v>11-26</v>
      </c>
      <c r="D2177" s="500">
        <v>0</v>
      </c>
      <c r="F2177" s="492">
        <f t="shared" si="101"/>
        <v>0</v>
      </c>
      <c r="G2177" s="492">
        <f t="shared" si="102"/>
        <v>0</v>
      </c>
      <c r="H2177" s="492">
        <f>IF($S$8="Y",F2177*0.05,0)</f>
        <v>0</v>
      </c>
    </row>
    <row r="2178" spans="1:8" s="494" customFormat="1" ht="15" customHeight="1">
      <c r="A2178" s="490" t="s">
        <v>121</v>
      </c>
      <c r="B2178" s="498" t="s">
        <v>1375</v>
      </c>
      <c r="C2178" s="512" t="str">
        <f t="shared" si="103"/>
        <v>18-01</v>
      </c>
      <c r="D2178" s="500">
        <v>0</v>
      </c>
      <c r="F2178" s="492">
        <f t="shared" ref="F2178:F2241" si="104">D2178*E2178</f>
        <v>0</v>
      </c>
      <c r="G2178" s="492">
        <f t="shared" ref="G2178:G2241" si="105">IF($S$11="Y",F2178*0.05,0)</f>
        <v>0</v>
      </c>
      <c r="H2178" s="492">
        <f>IF($S$9="Y",F2178*0.05,0)</f>
        <v>0</v>
      </c>
    </row>
    <row r="2179" spans="1:8" s="494" customFormat="1" ht="15" customHeight="1">
      <c r="A2179" s="490" t="s">
        <v>121</v>
      </c>
      <c r="B2179" s="498" t="s">
        <v>1375</v>
      </c>
      <c r="C2179" s="513" t="str">
        <f t="shared" si="103"/>
        <v>Color Code</v>
      </c>
      <c r="D2179" s="500">
        <v>0</v>
      </c>
      <c r="F2179" s="492">
        <f t="shared" si="104"/>
        <v>0</v>
      </c>
      <c r="G2179" s="492">
        <f t="shared" si="105"/>
        <v>0</v>
      </c>
      <c r="H2179" s="492">
        <f>IF($S$10="Y",F2179*0.05,0)</f>
        <v>0</v>
      </c>
    </row>
    <row r="2180" spans="1:8" s="494" customFormat="1" ht="15" customHeight="1">
      <c r="A2180" s="490" t="s">
        <v>152</v>
      </c>
      <c r="B2180" s="498" t="s">
        <v>1376</v>
      </c>
      <c r="C2180" s="499" t="str">
        <f t="shared" si="103"/>
        <v>11-12</v>
      </c>
      <c r="D2180" s="500">
        <v>0</v>
      </c>
      <c r="F2180" s="492">
        <f t="shared" si="104"/>
        <v>0</v>
      </c>
      <c r="G2180" s="492">
        <f t="shared" si="105"/>
        <v>0</v>
      </c>
      <c r="H2180" s="492">
        <f>IF($S$2="Y",F2180*0.05,0)</f>
        <v>0</v>
      </c>
    </row>
    <row r="2181" spans="1:8" s="494" customFormat="1" ht="15" customHeight="1">
      <c r="A2181" s="490" t="s">
        <v>152</v>
      </c>
      <c r="B2181" s="498" t="s">
        <v>1376</v>
      </c>
      <c r="C2181" s="504" t="str">
        <f t="shared" si="103"/>
        <v>14-01</v>
      </c>
      <c r="D2181" s="500">
        <v>0</v>
      </c>
      <c r="F2181" s="492">
        <f t="shared" si="104"/>
        <v>0</v>
      </c>
      <c r="G2181" s="492">
        <f t="shared" si="105"/>
        <v>0</v>
      </c>
      <c r="H2181" s="492">
        <f>IF($S$3="Y",F2181*0.05,0)</f>
        <v>0</v>
      </c>
    </row>
    <row r="2182" spans="1:8" s="494" customFormat="1" ht="15" customHeight="1">
      <c r="A2182" s="490" t="s">
        <v>152</v>
      </c>
      <c r="B2182" s="498" t="s">
        <v>1376</v>
      </c>
      <c r="C2182" s="505" t="str">
        <f t="shared" si="103"/>
        <v>15-12</v>
      </c>
      <c r="D2182" s="500">
        <v>0</v>
      </c>
      <c r="F2182" s="492">
        <f t="shared" si="104"/>
        <v>0</v>
      </c>
      <c r="G2182" s="492">
        <f t="shared" si="105"/>
        <v>0</v>
      </c>
      <c r="H2182" s="492">
        <f>IF($S$4="Y",F2182*0.05,0)</f>
        <v>0</v>
      </c>
    </row>
    <row r="2183" spans="1:8" s="494" customFormat="1" ht="15" customHeight="1">
      <c r="A2183" s="490" t="s">
        <v>152</v>
      </c>
      <c r="B2183" s="498" t="s">
        <v>1376</v>
      </c>
      <c r="C2183" s="506" t="str">
        <f t="shared" ref="C2183:C2246" si="106">C2174</f>
        <v>16-16</v>
      </c>
      <c r="D2183" s="500">
        <v>0</v>
      </c>
      <c r="F2183" s="492">
        <f t="shared" si="104"/>
        <v>0</v>
      </c>
      <c r="G2183" s="492">
        <f t="shared" si="105"/>
        <v>0</v>
      </c>
      <c r="H2183" s="492">
        <f>IF($S$5="Y",F2183*0.05,0)</f>
        <v>0</v>
      </c>
    </row>
    <row r="2184" spans="1:8" s="494" customFormat="1" ht="15" customHeight="1">
      <c r="A2184" s="490" t="s">
        <v>152</v>
      </c>
      <c r="B2184" s="498" t="s">
        <v>1376</v>
      </c>
      <c r="C2184" s="507" t="str">
        <f t="shared" si="106"/>
        <v>13-01</v>
      </c>
      <c r="D2184" s="500">
        <v>0</v>
      </c>
      <c r="F2184" s="492">
        <f t="shared" si="104"/>
        <v>0</v>
      </c>
      <c r="G2184" s="492">
        <f t="shared" si="105"/>
        <v>0</v>
      </c>
      <c r="H2184" s="492">
        <f>IF($S$6="Y",F2184*0.05,0)</f>
        <v>0</v>
      </c>
    </row>
    <row r="2185" spans="1:8" s="494" customFormat="1" ht="15" customHeight="1">
      <c r="A2185" s="490" t="s">
        <v>152</v>
      </c>
      <c r="B2185" s="498" t="s">
        <v>1376</v>
      </c>
      <c r="C2185" s="508" t="str">
        <f t="shared" si="106"/>
        <v>07-13</v>
      </c>
      <c r="D2185" s="500">
        <v>0</v>
      </c>
      <c r="F2185" s="492">
        <f t="shared" si="104"/>
        <v>0</v>
      </c>
      <c r="G2185" s="492">
        <f t="shared" si="105"/>
        <v>0</v>
      </c>
      <c r="H2185" s="492">
        <f>IF($S$7="Y",F2185*0.05,0)</f>
        <v>0</v>
      </c>
    </row>
    <row r="2186" spans="1:8" s="494" customFormat="1" ht="15" customHeight="1">
      <c r="A2186" s="490" t="s">
        <v>152</v>
      </c>
      <c r="B2186" s="498" t="s">
        <v>1376</v>
      </c>
      <c r="C2186" s="509" t="str">
        <f t="shared" si="106"/>
        <v>11-26</v>
      </c>
      <c r="D2186" s="500">
        <v>0</v>
      </c>
      <c r="F2186" s="492">
        <f t="shared" si="104"/>
        <v>0</v>
      </c>
      <c r="G2186" s="492">
        <f t="shared" si="105"/>
        <v>0</v>
      </c>
      <c r="H2186" s="492">
        <f>IF($S$8="Y",F2186*0.05,0)</f>
        <v>0</v>
      </c>
    </row>
    <row r="2187" spans="1:8" s="494" customFormat="1" ht="15" customHeight="1">
      <c r="A2187" s="490" t="s">
        <v>152</v>
      </c>
      <c r="B2187" s="498" t="s">
        <v>1376</v>
      </c>
      <c r="C2187" s="512" t="str">
        <f t="shared" si="106"/>
        <v>18-01</v>
      </c>
      <c r="D2187" s="500">
        <v>0</v>
      </c>
      <c r="F2187" s="492">
        <f t="shared" si="104"/>
        <v>0</v>
      </c>
      <c r="G2187" s="492">
        <f t="shared" si="105"/>
        <v>0</v>
      </c>
      <c r="H2187" s="492">
        <f>IF($S$9="Y",F2187*0.05,0)</f>
        <v>0</v>
      </c>
    </row>
    <row r="2188" spans="1:8" s="494" customFormat="1" ht="15" customHeight="1">
      <c r="A2188" s="490" t="s">
        <v>152</v>
      </c>
      <c r="B2188" s="498" t="s">
        <v>1376</v>
      </c>
      <c r="C2188" s="513" t="str">
        <f t="shared" si="106"/>
        <v>Color Code</v>
      </c>
      <c r="D2188" s="500">
        <v>0</v>
      </c>
      <c r="F2188" s="492">
        <f t="shared" si="104"/>
        <v>0</v>
      </c>
      <c r="G2188" s="492">
        <f t="shared" si="105"/>
        <v>0</v>
      </c>
      <c r="H2188" s="492">
        <f>IF($S$10="Y",F2188*0.05,0)</f>
        <v>0</v>
      </c>
    </row>
    <row r="2189" spans="1:8" s="494" customFormat="1" ht="15" customHeight="1">
      <c r="A2189" s="490" t="s">
        <v>125</v>
      </c>
      <c r="B2189" s="498" t="s">
        <v>1377</v>
      </c>
      <c r="C2189" s="499" t="str">
        <f t="shared" si="106"/>
        <v>11-12</v>
      </c>
      <c r="D2189" s="500">
        <v>0</v>
      </c>
      <c r="F2189" s="492">
        <f t="shared" si="104"/>
        <v>0</v>
      </c>
      <c r="G2189" s="492">
        <f t="shared" si="105"/>
        <v>0</v>
      </c>
      <c r="H2189" s="492">
        <f>IF($S$2="Y",F2189*0.05,0)</f>
        <v>0</v>
      </c>
    </row>
    <row r="2190" spans="1:8" s="494" customFormat="1" ht="15" customHeight="1">
      <c r="A2190" s="490" t="s">
        <v>125</v>
      </c>
      <c r="B2190" s="498" t="s">
        <v>1377</v>
      </c>
      <c r="C2190" s="504" t="str">
        <f t="shared" si="106"/>
        <v>14-01</v>
      </c>
      <c r="D2190" s="500">
        <v>0</v>
      </c>
      <c r="F2190" s="492">
        <f t="shared" si="104"/>
        <v>0</v>
      </c>
      <c r="G2190" s="492">
        <f t="shared" si="105"/>
        <v>0</v>
      </c>
      <c r="H2190" s="492">
        <f>IF($S$3="Y",F2190*0.05,0)</f>
        <v>0</v>
      </c>
    </row>
    <row r="2191" spans="1:8" s="494" customFormat="1" ht="15" customHeight="1">
      <c r="A2191" s="490" t="s">
        <v>125</v>
      </c>
      <c r="B2191" s="498" t="s">
        <v>1377</v>
      </c>
      <c r="C2191" s="505" t="str">
        <f t="shared" si="106"/>
        <v>15-12</v>
      </c>
      <c r="D2191" s="500">
        <v>0</v>
      </c>
      <c r="F2191" s="492">
        <f t="shared" si="104"/>
        <v>0</v>
      </c>
      <c r="G2191" s="492">
        <f t="shared" si="105"/>
        <v>0</v>
      </c>
      <c r="H2191" s="492">
        <f>IF($S$4="Y",F2191*0.05,0)</f>
        <v>0</v>
      </c>
    </row>
    <row r="2192" spans="1:8" s="494" customFormat="1" ht="15" customHeight="1">
      <c r="A2192" s="490" t="s">
        <v>125</v>
      </c>
      <c r="B2192" s="498" t="s">
        <v>1377</v>
      </c>
      <c r="C2192" s="506" t="str">
        <f t="shared" si="106"/>
        <v>16-16</v>
      </c>
      <c r="D2192" s="500">
        <v>0</v>
      </c>
      <c r="F2192" s="492">
        <f t="shared" si="104"/>
        <v>0</v>
      </c>
      <c r="G2192" s="492">
        <f t="shared" si="105"/>
        <v>0</v>
      </c>
      <c r="H2192" s="492">
        <f>IF($S$5="Y",F2192*0.05,0)</f>
        <v>0</v>
      </c>
    </row>
    <row r="2193" spans="1:8" s="494" customFormat="1" ht="15" customHeight="1">
      <c r="A2193" s="490" t="s">
        <v>125</v>
      </c>
      <c r="B2193" s="498" t="s">
        <v>1377</v>
      </c>
      <c r="C2193" s="507" t="str">
        <f t="shared" si="106"/>
        <v>13-01</v>
      </c>
      <c r="D2193" s="500">
        <v>0</v>
      </c>
      <c r="F2193" s="492">
        <f t="shared" si="104"/>
        <v>0</v>
      </c>
      <c r="G2193" s="492">
        <f t="shared" si="105"/>
        <v>0</v>
      </c>
      <c r="H2193" s="492">
        <f>IF($S$6="Y",F2193*0.05,0)</f>
        <v>0</v>
      </c>
    </row>
    <row r="2194" spans="1:8" s="494" customFormat="1" ht="15" customHeight="1">
      <c r="A2194" s="490" t="s">
        <v>125</v>
      </c>
      <c r="B2194" s="498" t="s">
        <v>1377</v>
      </c>
      <c r="C2194" s="508" t="str">
        <f t="shared" si="106"/>
        <v>07-13</v>
      </c>
      <c r="D2194" s="500">
        <v>0</v>
      </c>
      <c r="F2194" s="492">
        <f t="shared" si="104"/>
        <v>0</v>
      </c>
      <c r="G2194" s="492">
        <f t="shared" si="105"/>
        <v>0</v>
      </c>
      <c r="H2194" s="492">
        <f>IF($S$7="Y",F2194*0.05,0)</f>
        <v>0</v>
      </c>
    </row>
    <row r="2195" spans="1:8" s="494" customFormat="1" ht="15" customHeight="1">
      <c r="A2195" s="490" t="s">
        <v>125</v>
      </c>
      <c r="B2195" s="498" t="s">
        <v>1377</v>
      </c>
      <c r="C2195" s="509" t="str">
        <f t="shared" si="106"/>
        <v>11-26</v>
      </c>
      <c r="D2195" s="500">
        <v>0</v>
      </c>
      <c r="F2195" s="492">
        <f t="shared" si="104"/>
        <v>0</v>
      </c>
      <c r="G2195" s="492">
        <f t="shared" si="105"/>
        <v>0</v>
      </c>
      <c r="H2195" s="492">
        <f>IF($S$8="Y",F2195*0.05,0)</f>
        <v>0</v>
      </c>
    </row>
    <row r="2196" spans="1:8" s="494" customFormat="1" ht="15" customHeight="1">
      <c r="A2196" s="490" t="s">
        <v>125</v>
      </c>
      <c r="B2196" s="498" t="s">
        <v>1377</v>
      </c>
      <c r="C2196" s="512" t="str">
        <f t="shared" si="106"/>
        <v>18-01</v>
      </c>
      <c r="D2196" s="500">
        <v>0</v>
      </c>
      <c r="F2196" s="492">
        <f t="shared" si="104"/>
        <v>0</v>
      </c>
      <c r="G2196" s="492">
        <f t="shared" si="105"/>
        <v>0</v>
      </c>
      <c r="H2196" s="492">
        <f>IF($S$9="Y",F2196*0.05,0)</f>
        <v>0</v>
      </c>
    </row>
    <row r="2197" spans="1:8" s="494" customFormat="1" ht="15" customHeight="1">
      <c r="A2197" s="490" t="s">
        <v>125</v>
      </c>
      <c r="B2197" s="498" t="s">
        <v>1377</v>
      </c>
      <c r="C2197" s="513" t="str">
        <f t="shared" si="106"/>
        <v>Color Code</v>
      </c>
      <c r="D2197" s="500">
        <v>0</v>
      </c>
      <c r="F2197" s="492">
        <f t="shared" si="104"/>
        <v>0</v>
      </c>
      <c r="G2197" s="492">
        <f t="shared" si="105"/>
        <v>0</v>
      </c>
      <c r="H2197" s="492">
        <f>IF($S$10="Y",F2197*0.05,0)</f>
        <v>0</v>
      </c>
    </row>
    <row r="2198" spans="1:8" s="494" customFormat="1" ht="15" customHeight="1">
      <c r="A2198" s="490" t="s">
        <v>191</v>
      </c>
      <c r="B2198" s="498" t="s">
        <v>1378</v>
      </c>
      <c r="C2198" s="499" t="str">
        <f t="shared" si="106"/>
        <v>11-12</v>
      </c>
      <c r="D2198" s="500">
        <v>0</v>
      </c>
      <c r="F2198" s="492">
        <f t="shared" si="104"/>
        <v>0</v>
      </c>
      <c r="G2198" s="492">
        <f t="shared" si="105"/>
        <v>0</v>
      </c>
      <c r="H2198" s="492">
        <f>IF($S$2="Y",F2198*0.05,0)</f>
        <v>0</v>
      </c>
    </row>
    <row r="2199" spans="1:8" s="494" customFormat="1" ht="15" customHeight="1">
      <c r="A2199" s="490" t="s">
        <v>191</v>
      </c>
      <c r="B2199" s="498" t="s">
        <v>1378</v>
      </c>
      <c r="C2199" s="504" t="str">
        <f t="shared" si="106"/>
        <v>14-01</v>
      </c>
      <c r="D2199" s="500">
        <v>0</v>
      </c>
      <c r="F2199" s="492">
        <f t="shared" si="104"/>
        <v>0</v>
      </c>
      <c r="G2199" s="492">
        <f t="shared" si="105"/>
        <v>0</v>
      </c>
      <c r="H2199" s="492">
        <f>IF($S$3="Y",F2199*0.05,0)</f>
        <v>0</v>
      </c>
    </row>
    <row r="2200" spans="1:8" s="494" customFormat="1" ht="15" customHeight="1">
      <c r="A2200" s="490" t="s">
        <v>191</v>
      </c>
      <c r="B2200" s="498" t="s">
        <v>1378</v>
      </c>
      <c r="C2200" s="505" t="str">
        <f t="shared" si="106"/>
        <v>15-12</v>
      </c>
      <c r="D2200" s="500">
        <v>0</v>
      </c>
      <c r="F2200" s="492">
        <f t="shared" si="104"/>
        <v>0</v>
      </c>
      <c r="G2200" s="492">
        <f t="shared" si="105"/>
        <v>0</v>
      </c>
      <c r="H2200" s="492">
        <f>IF($S$4="Y",F2200*0.05,0)</f>
        <v>0</v>
      </c>
    </row>
    <row r="2201" spans="1:8" s="494" customFormat="1" ht="15" customHeight="1">
      <c r="A2201" s="490" t="s">
        <v>191</v>
      </c>
      <c r="B2201" s="498" t="s">
        <v>1378</v>
      </c>
      <c r="C2201" s="506" t="str">
        <f t="shared" si="106"/>
        <v>16-16</v>
      </c>
      <c r="D2201" s="500">
        <v>0</v>
      </c>
      <c r="F2201" s="492">
        <f t="shared" si="104"/>
        <v>0</v>
      </c>
      <c r="G2201" s="492">
        <f t="shared" si="105"/>
        <v>0</v>
      </c>
      <c r="H2201" s="492">
        <f>IF($S$5="Y",F2201*0.05,0)</f>
        <v>0</v>
      </c>
    </row>
    <row r="2202" spans="1:8" s="494" customFormat="1" ht="15" customHeight="1">
      <c r="A2202" s="490" t="s">
        <v>191</v>
      </c>
      <c r="B2202" s="498" t="s">
        <v>1378</v>
      </c>
      <c r="C2202" s="507" t="str">
        <f t="shared" si="106"/>
        <v>13-01</v>
      </c>
      <c r="D2202" s="500">
        <v>0</v>
      </c>
      <c r="F2202" s="492">
        <f t="shared" si="104"/>
        <v>0</v>
      </c>
      <c r="G2202" s="492">
        <f t="shared" si="105"/>
        <v>0</v>
      </c>
      <c r="H2202" s="492">
        <f>IF($S$6="Y",F2202*0.05,0)</f>
        <v>0</v>
      </c>
    </row>
    <row r="2203" spans="1:8" s="494" customFormat="1" ht="15" customHeight="1">
      <c r="A2203" s="490" t="s">
        <v>191</v>
      </c>
      <c r="B2203" s="498" t="s">
        <v>1378</v>
      </c>
      <c r="C2203" s="508" t="str">
        <f t="shared" si="106"/>
        <v>07-13</v>
      </c>
      <c r="D2203" s="500">
        <v>0</v>
      </c>
      <c r="F2203" s="492">
        <f t="shared" si="104"/>
        <v>0</v>
      </c>
      <c r="G2203" s="492">
        <f t="shared" si="105"/>
        <v>0</v>
      </c>
      <c r="H2203" s="492">
        <f>IF($S$7="Y",F2203*0.05,0)</f>
        <v>0</v>
      </c>
    </row>
    <row r="2204" spans="1:8" s="494" customFormat="1" ht="15" customHeight="1">
      <c r="A2204" s="490" t="s">
        <v>191</v>
      </c>
      <c r="B2204" s="498" t="s">
        <v>1378</v>
      </c>
      <c r="C2204" s="509" t="str">
        <f t="shared" si="106"/>
        <v>11-26</v>
      </c>
      <c r="D2204" s="500">
        <v>0</v>
      </c>
      <c r="F2204" s="492">
        <f t="shared" si="104"/>
        <v>0</v>
      </c>
      <c r="G2204" s="492">
        <f t="shared" si="105"/>
        <v>0</v>
      </c>
      <c r="H2204" s="492">
        <f>IF($S$8="Y",F2204*0.05,0)</f>
        <v>0</v>
      </c>
    </row>
    <row r="2205" spans="1:8" s="494" customFormat="1" ht="15" customHeight="1">
      <c r="A2205" s="490" t="s">
        <v>191</v>
      </c>
      <c r="B2205" s="498" t="s">
        <v>1378</v>
      </c>
      <c r="C2205" s="512" t="str">
        <f t="shared" si="106"/>
        <v>18-01</v>
      </c>
      <c r="D2205" s="500">
        <v>0</v>
      </c>
      <c r="F2205" s="492">
        <f t="shared" si="104"/>
        <v>0</v>
      </c>
      <c r="G2205" s="492">
        <f t="shared" si="105"/>
        <v>0</v>
      </c>
      <c r="H2205" s="492">
        <f>IF($S$9="Y",F2205*0.05,0)</f>
        <v>0</v>
      </c>
    </row>
    <row r="2206" spans="1:8" s="494" customFormat="1" ht="15" customHeight="1">
      <c r="A2206" s="490" t="s">
        <v>191</v>
      </c>
      <c r="B2206" s="498" t="s">
        <v>1378</v>
      </c>
      <c r="C2206" s="513" t="str">
        <f t="shared" si="106"/>
        <v>Color Code</v>
      </c>
      <c r="D2206" s="500">
        <v>0</v>
      </c>
      <c r="F2206" s="492">
        <f t="shared" si="104"/>
        <v>0</v>
      </c>
      <c r="G2206" s="492">
        <f t="shared" si="105"/>
        <v>0</v>
      </c>
      <c r="H2206" s="492">
        <f>IF($S$10="Y",F2206*0.05,0)</f>
        <v>0</v>
      </c>
    </row>
    <row r="2207" spans="1:8" s="494" customFormat="1" ht="15" customHeight="1">
      <c r="A2207" s="490" t="s">
        <v>195</v>
      </c>
      <c r="B2207" s="498" t="s">
        <v>1379</v>
      </c>
      <c r="C2207" s="499" t="str">
        <f t="shared" si="106"/>
        <v>11-12</v>
      </c>
      <c r="D2207" s="500">
        <v>0</v>
      </c>
      <c r="F2207" s="492">
        <f t="shared" si="104"/>
        <v>0</v>
      </c>
      <c r="G2207" s="492">
        <f t="shared" si="105"/>
        <v>0</v>
      </c>
      <c r="H2207" s="492">
        <f>IF($S$2="Y",F2207*0.05,0)</f>
        <v>0</v>
      </c>
    </row>
    <row r="2208" spans="1:8" s="494" customFormat="1" ht="15" customHeight="1">
      <c r="A2208" s="490" t="s">
        <v>195</v>
      </c>
      <c r="B2208" s="498" t="s">
        <v>1379</v>
      </c>
      <c r="C2208" s="504" t="str">
        <f t="shared" si="106"/>
        <v>14-01</v>
      </c>
      <c r="D2208" s="500">
        <v>0</v>
      </c>
      <c r="F2208" s="492">
        <f t="shared" si="104"/>
        <v>0</v>
      </c>
      <c r="G2208" s="492">
        <f t="shared" si="105"/>
        <v>0</v>
      </c>
      <c r="H2208" s="492">
        <f>IF($S$3="Y",F2208*0.05,0)</f>
        <v>0</v>
      </c>
    </row>
    <row r="2209" spans="1:8" s="494" customFormat="1" ht="15" customHeight="1">
      <c r="A2209" s="490" t="s">
        <v>195</v>
      </c>
      <c r="B2209" s="498" t="s">
        <v>1379</v>
      </c>
      <c r="C2209" s="505" t="str">
        <f t="shared" si="106"/>
        <v>15-12</v>
      </c>
      <c r="D2209" s="500">
        <v>0</v>
      </c>
      <c r="F2209" s="492">
        <f t="shared" si="104"/>
        <v>0</v>
      </c>
      <c r="G2209" s="492">
        <f t="shared" si="105"/>
        <v>0</v>
      </c>
      <c r="H2209" s="492">
        <f>IF($S$4="Y",F2209*0.05,0)</f>
        <v>0</v>
      </c>
    </row>
    <row r="2210" spans="1:8" s="494" customFormat="1" ht="15" customHeight="1">
      <c r="A2210" s="490" t="s">
        <v>195</v>
      </c>
      <c r="B2210" s="498" t="s">
        <v>1379</v>
      </c>
      <c r="C2210" s="506" t="str">
        <f t="shared" si="106"/>
        <v>16-16</v>
      </c>
      <c r="D2210" s="500">
        <v>0</v>
      </c>
      <c r="F2210" s="492">
        <f t="shared" si="104"/>
        <v>0</v>
      </c>
      <c r="G2210" s="492">
        <f t="shared" si="105"/>
        <v>0</v>
      </c>
      <c r="H2210" s="492">
        <f>IF($S$5="Y",F2210*0.05,0)</f>
        <v>0</v>
      </c>
    </row>
    <row r="2211" spans="1:8" s="494" customFormat="1" ht="15" customHeight="1">
      <c r="A2211" s="490" t="s">
        <v>195</v>
      </c>
      <c r="B2211" s="498" t="s">
        <v>1379</v>
      </c>
      <c r="C2211" s="507" t="str">
        <f t="shared" si="106"/>
        <v>13-01</v>
      </c>
      <c r="D2211" s="500">
        <v>0</v>
      </c>
      <c r="F2211" s="492">
        <f t="shared" si="104"/>
        <v>0</v>
      </c>
      <c r="G2211" s="492">
        <f t="shared" si="105"/>
        <v>0</v>
      </c>
      <c r="H2211" s="492">
        <f>IF($S$6="Y",F2211*0.05,0)</f>
        <v>0</v>
      </c>
    </row>
    <row r="2212" spans="1:8" s="494" customFormat="1" ht="15" customHeight="1">
      <c r="A2212" s="490" t="s">
        <v>195</v>
      </c>
      <c r="B2212" s="498" t="s">
        <v>1379</v>
      </c>
      <c r="C2212" s="508" t="str">
        <f t="shared" si="106"/>
        <v>07-13</v>
      </c>
      <c r="D2212" s="500">
        <v>0</v>
      </c>
      <c r="F2212" s="492">
        <f t="shared" si="104"/>
        <v>0</v>
      </c>
      <c r="G2212" s="492">
        <f t="shared" si="105"/>
        <v>0</v>
      </c>
      <c r="H2212" s="492">
        <f>IF($S$7="Y",F2212*0.05,0)</f>
        <v>0</v>
      </c>
    </row>
    <row r="2213" spans="1:8" s="494" customFormat="1" ht="15" customHeight="1">
      <c r="A2213" s="490" t="s">
        <v>195</v>
      </c>
      <c r="B2213" s="498" t="s">
        <v>1379</v>
      </c>
      <c r="C2213" s="509" t="str">
        <f t="shared" si="106"/>
        <v>11-26</v>
      </c>
      <c r="D2213" s="500">
        <v>0</v>
      </c>
      <c r="F2213" s="492">
        <f t="shared" si="104"/>
        <v>0</v>
      </c>
      <c r="G2213" s="492">
        <f t="shared" si="105"/>
        <v>0</v>
      </c>
      <c r="H2213" s="492">
        <f>IF($S$8="Y",F2213*0.05,0)</f>
        <v>0</v>
      </c>
    </row>
    <row r="2214" spans="1:8" s="494" customFormat="1" ht="15" customHeight="1">
      <c r="A2214" s="490" t="s">
        <v>195</v>
      </c>
      <c r="B2214" s="498" t="s">
        <v>1379</v>
      </c>
      <c r="C2214" s="512" t="str">
        <f t="shared" si="106"/>
        <v>18-01</v>
      </c>
      <c r="D2214" s="500">
        <v>0</v>
      </c>
      <c r="F2214" s="492">
        <f t="shared" si="104"/>
        <v>0</v>
      </c>
      <c r="G2214" s="492">
        <f t="shared" si="105"/>
        <v>0</v>
      </c>
      <c r="H2214" s="492">
        <f>IF($S$9="Y",F2214*0.05,0)</f>
        <v>0</v>
      </c>
    </row>
    <row r="2215" spans="1:8" s="494" customFormat="1" ht="15" customHeight="1">
      <c r="A2215" s="490" t="s">
        <v>195</v>
      </c>
      <c r="B2215" s="498" t="s">
        <v>1379</v>
      </c>
      <c r="C2215" s="513" t="str">
        <f t="shared" si="106"/>
        <v>Color Code</v>
      </c>
      <c r="D2215" s="500">
        <v>0</v>
      </c>
      <c r="F2215" s="492">
        <f t="shared" si="104"/>
        <v>0</v>
      </c>
      <c r="G2215" s="492">
        <f t="shared" si="105"/>
        <v>0</v>
      </c>
      <c r="H2215" s="492">
        <f>IF($S$10="Y",F2215*0.05,0)</f>
        <v>0</v>
      </c>
    </row>
    <row r="2216" spans="1:8" s="494" customFormat="1" ht="15" customHeight="1">
      <c r="A2216" s="490" t="s">
        <v>283</v>
      </c>
      <c r="B2216" s="498" t="s">
        <v>1380</v>
      </c>
      <c r="C2216" s="499" t="str">
        <f t="shared" si="106"/>
        <v>11-12</v>
      </c>
      <c r="D2216" s="500">
        <v>0</v>
      </c>
      <c r="F2216" s="492">
        <f t="shared" si="104"/>
        <v>0</v>
      </c>
      <c r="G2216" s="492">
        <f t="shared" si="105"/>
        <v>0</v>
      </c>
      <c r="H2216" s="492">
        <f>IF($S$2="Y",F2216*0.05,0)</f>
        <v>0</v>
      </c>
    </row>
    <row r="2217" spans="1:8" s="494" customFormat="1" ht="15" customHeight="1">
      <c r="A2217" s="490" t="s">
        <v>283</v>
      </c>
      <c r="B2217" s="498" t="s">
        <v>1380</v>
      </c>
      <c r="C2217" s="504" t="str">
        <f t="shared" si="106"/>
        <v>14-01</v>
      </c>
      <c r="D2217" s="500">
        <v>0</v>
      </c>
      <c r="F2217" s="492">
        <f t="shared" si="104"/>
        <v>0</v>
      </c>
      <c r="G2217" s="492">
        <f t="shared" si="105"/>
        <v>0</v>
      </c>
      <c r="H2217" s="492">
        <f>IF($S$3="Y",F2217*0.05,0)</f>
        <v>0</v>
      </c>
    </row>
    <row r="2218" spans="1:8" s="494" customFormat="1" ht="15" customHeight="1">
      <c r="A2218" s="490" t="s">
        <v>283</v>
      </c>
      <c r="B2218" s="498" t="s">
        <v>1380</v>
      </c>
      <c r="C2218" s="505" t="str">
        <f t="shared" si="106"/>
        <v>15-12</v>
      </c>
      <c r="D2218" s="500">
        <v>0</v>
      </c>
      <c r="F2218" s="492">
        <f t="shared" si="104"/>
        <v>0</v>
      </c>
      <c r="G2218" s="492">
        <f t="shared" si="105"/>
        <v>0</v>
      </c>
      <c r="H2218" s="492">
        <f>IF($S$4="Y",F2218*0.05,0)</f>
        <v>0</v>
      </c>
    </row>
    <row r="2219" spans="1:8" s="494" customFormat="1" ht="15" customHeight="1">
      <c r="A2219" s="490" t="s">
        <v>283</v>
      </c>
      <c r="B2219" s="498" t="s">
        <v>1380</v>
      </c>
      <c r="C2219" s="506" t="str">
        <f t="shared" si="106"/>
        <v>16-16</v>
      </c>
      <c r="D2219" s="500">
        <v>0</v>
      </c>
      <c r="F2219" s="492">
        <f t="shared" si="104"/>
        <v>0</v>
      </c>
      <c r="G2219" s="492">
        <f t="shared" si="105"/>
        <v>0</v>
      </c>
      <c r="H2219" s="492">
        <f>IF($S$5="Y",F2219*0.05,0)</f>
        <v>0</v>
      </c>
    </row>
    <row r="2220" spans="1:8" s="494" customFormat="1" ht="15" customHeight="1">
      <c r="A2220" s="490" t="s">
        <v>283</v>
      </c>
      <c r="B2220" s="498" t="s">
        <v>1380</v>
      </c>
      <c r="C2220" s="507" t="str">
        <f t="shared" si="106"/>
        <v>13-01</v>
      </c>
      <c r="D2220" s="500">
        <v>0</v>
      </c>
      <c r="F2220" s="492">
        <f t="shared" si="104"/>
        <v>0</v>
      </c>
      <c r="G2220" s="492">
        <f t="shared" si="105"/>
        <v>0</v>
      </c>
      <c r="H2220" s="492">
        <f>IF($S$6="Y",F2220*0.05,0)</f>
        <v>0</v>
      </c>
    </row>
    <row r="2221" spans="1:8" s="494" customFormat="1" ht="15" customHeight="1">
      <c r="A2221" s="490" t="s">
        <v>283</v>
      </c>
      <c r="B2221" s="498" t="s">
        <v>1380</v>
      </c>
      <c r="C2221" s="508" t="str">
        <f t="shared" si="106"/>
        <v>07-13</v>
      </c>
      <c r="D2221" s="500">
        <v>0</v>
      </c>
      <c r="F2221" s="492">
        <f t="shared" si="104"/>
        <v>0</v>
      </c>
      <c r="G2221" s="492">
        <f t="shared" si="105"/>
        <v>0</v>
      </c>
      <c r="H2221" s="492">
        <f>IF($S$7="Y",F2221*0.05,0)</f>
        <v>0</v>
      </c>
    </row>
    <row r="2222" spans="1:8" s="494" customFormat="1" ht="15" customHeight="1">
      <c r="A2222" s="490" t="s">
        <v>283</v>
      </c>
      <c r="B2222" s="498" t="s">
        <v>1380</v>
      </c>
      <c r="C2222" s="509" t="str">
        <f t="shared" si="106"/>
        <v>11-26</v>
      </c>
      <c r="D2222" s="500">
        <v>0</v>
      </c>
      <c r="F2222" s="492">
        <f t="shared" si="104"/>
        <v>0</v>
      </c>
      <c r="G2222" s="492">
        <f t="shared" si="105"/>
        <v>0</v>
      </c>
      <c r="H2222" s="492">
        <f>IF($S$8="Y",F2222*0.05,0)</f>
        <v>0</v>
      </c>
    </row>
    <row r="2223" spans="1:8" s="494" customFormat="1" ht="15" customHeight="1">
      <c r="A2223" s="490" t="s">
        <v>283</v>
      </c>
      <c r="B2223" s="498" t="s">
        <v>1380</v>
      </c>
      <c r="C2223" s="512" t="str">
        <f t="shared" si="106"/>
        <v>18-01</v>
      </c>
      <c r="D2223" s="500">
        <v>0</v>
      </c>
      <c r="F2223" s="492">
        <f t="shared" si="104"/>
        <v>0</v>
      </c>
      <c r="G2223" s="492">
        <f t="shared" si="105"/>
        <v>0</v>
      </c>
      <c r="H2223" s="492">
        <f>IF($S$9="Y",F2223*0.05,0)</f>
        <v>0</v>
      </c>
    </row>
    <row r="2224" spans="1:8" s="494" customFormat="1" ht="15" customHeight="1">
      <c r="A2224" s="490" t="s">
        <v>283</v>
      </c>
      <c r="B2224" s="498" t="s">
        <v>1380</v>
      </c>
      <c r="C2224" s="513" t="str">
        <f t="shared" si="106"/>
        <v>Color Code</v>
      </c>
      <c r="D2224" s="500">
        <v>0</v>
      </c>
      <c r="F2224" s="492">
        <f t="shared" si="104"/>
        <v>0</v>
      </c>
      <c r="G2224" s="492">
        <f t="shared" si="105"/>
        <v>0</v>
      </c>
      <c r="H2224" s="492">
        <f>IF($S$10="Y",F2224*0.05,0)</f>
        <v>0</v>
      </c>
    </row>
    <row r="2225" spans="1:8" s="494" customFormat="1" ht="15" customHeight="1">
      <c r="A2225" s="490" t="s">
        <v>285</v>
      </c>
      <c r="B2225" s="498" t="s">
        <v>1381</v>
      </c>
      <c r="C2225" s="499" t="str">
        <f t="shared" si="106"/>
        <v>11-12</v>
      </c>
      <c r="D2225" s="500">
        <v>0</v>
      </c>
      <c r="F2225" s="492">
        <f t="shared" si="104"/>
        <v>0</v>
      </c>
      <c r="G2225" s="492">
        <f t="shared" si="105"/>
        <v>0</v>
      </c>
      <c r="H2225" s="492">
        <f>IF($S$2="Y",F2225*0.05,0)</f>
        <v>0</v>
      </c>
    </row>
    <row r="2226" spans="1:8" s="494" customFormat="1" ht="15" customHeight="1">
      <c r="A2226" s="490" t="s">
        <v>285</v>
      </c>
      <c r="B2226" s="498" t="s">
        <v>1381</v>
      </c>
      <c r="C2226" s="504" t="str">
        <f t="shared" si="106"/>
        <v>14-01</v>
      </c>
      <c r="D2226" s="500">
        <v>0</v>
      </c>
      <c r="F2226" s="492">
        <f t="shared" si="104"/>
        <v>0</v>
      </c>
      <c r="G2226" s="492">
        <f t="shared" si="105"/>
        <v>0</v>
      </c>
      <c r="H2226" s="492">
        <f>IF($S$3="Y",F2226*0.05,0)</f>
        <v>0</v>
      </c>
    </row>
    <row r="2227" spans="1:8" s="494" customFormat="1" ht="15" customHeight="1">
      <c r="A2227" s="490" t="s">
        <v>285</v>
      </c>
      <c r="B2227" s="498" t="s">
        <v>1381</v>
      </c>
      <c r="C2227" s="505" t="str">
        <f t="shared" si="106"/>
        <v>15-12</v>
      </c>
      <c r="D2227" s="500">
        <v>0</v>
      </c>
      <c r="F2227" s="492">
        <f t="shared" si="104"/>
        <v>0</v>
      </c>
      <c r="G2227" s="492">
        <f t="shared" si="105"/>
        <v>0</v>
      </c>
      <c r="H2227" s="492">
        <f>IF($S$4="Y",F2227*0.05,0)</f>
        <v>0</v>
      </c>
    </row>
    <row r="2228" spans="1:8" s="494" customFormat="1" ht="15" customHeight="1">
      <c r="A2228" s="490" t="s">
        <v>285</v>
      </c>
      <c r="B2228" s="498" t="s">
        <v>1381</v>
      </c>
      <c r="C2228" s="506" t="str">
        <f t="shared" si="106"/>
        <v>16-16</v>
      </c>
      <c r="D2228" s="500">
        <v>0</v>
      </c>
      <c r="F2228" s="492">
        <f t="shared" si="104"/>
        <v>0</v>
      </c>
      <c r="G2228" s="492">
        <f t="shared" si="105"/>
        <v>0</v>
      </c>
      <c r="H2228" s="492">
        <f>IF($S$5="Y",F2228*0.05,0)</f>
        <v>0</v>
      </c>
    </row>
    <row r="2229" spans="1:8" s="494" customFormat="1" ht="15" customHeight="1">
      <c r="A2229" s="490" t="s">
        <v>285</v>
      </c>
      <c r="B2229" s="498" t="s">
        <v>1381</v>
      </c>
      <c r="C2229" s="507" t="str">
        <f t="shared" si="106"/>
        <v>13-01</v>
      </c>
      <c r="D2229" s="500">
        <v>0</v>
      </c>
      <c r="F2229" s="492">
        <f t="shared" si="104"/>
        <v>0</v>
      </c>
      <c r="G2229" s="492">
        <f t="shared" si="105"/>
        <v>0</v>
      </c>
      <c r="H2229" s="492">
        <f>IF($S$6="Y",F2229*0.05,0)</f>
        <v>0</v>
      </c>
    </row>
    <row r="2230" spans="1:8" s="494" customFormat="1" ht="15" customHeight="1">
      <c r="A2230" s="490" t="s">
        <v>285</v>
      </c>
      <c r="B2230" s="498" t="s">
        <v>1381</v>
      </c>
      <c r="C2230" s="508" t="str">
        <f t="shared" si="106"/>
        <v>07-13</v>
      </c>
      <c r="D2230" s="500">
        <v>0</v>
      </c>
      <c r="F2230" s="492">
        <f t="shared" si="104"/>
        <v>0</v>
      </c>
      <c r="G2230" s="492">
        <f t="shared" si="105"/>
        <v>0</v>
      </c>
      <c r="H2230" s="492">
        <f>IF($S$7="Y",F2230*0.05,0)</f>
        <v>0</v>
      </c>
    </row>
    <row r="2231" spans="1:8" s="494" customFormat="1" ht="15" customHeight="1">
      <c r="A2231" s="490" t="s">
        <v>285</v>
      </c>
      <c r="B2231" s="498" t="s">
        <v>1381</v>
      </c>
      <c r="C2231" s="509" t="str">
        <f t="shared" si="106"/>
        <v>11-26</v>
      </c>
      <c r="D2231" s="500">
        <v>0</v>
      </c>
      <c r="F2231" s="492">
        <f t="shared" si="104"/>
        <v>0</v>
      </c>
      <c r="G2231" s="492">
        <f t="shared" si="105"/>
        <v>0</v>
      </c>
      <c r="H2231" s="492">
        <f>IF($S$8="Y",F2231*0.05,0)</f>
        <v>0</v>
      </c>
    </row>
    <row r="2232" spans="1:8" s="494" customFormat="1" ht="15" customHeight="1">
      <c r="A2232" s="490" t="s">
        <v>285</v>
      </c>
      <c r="B2232" s="498" t="s">
        <v>1381</v>
      </c>
      <c r="C2232" s="512" t="str">
        <f t="shared" si="106"/>
        <v>18-01</v>
      </c>
      <c r="D2232" s="500">
        <v>0</v>
      </c>
      <c r="F2232" s="492">
        <f t="shared" si="104"/>
        <v>0</v>
      </c>
      <c r="G2232" s="492">
        <f t="shared" si="105"/>
        <v>0</v>
      </c>
      <c r="H2232" s="492">
        <f>IF($S$9="Y",F2232*0.05,0)</f>
        <v>0</v>
      </c>
    </row>
    <row r="2233" spans="1:8" s="494" customFormat="1" ht="15" customHeight="1">
      <c r="A2233" s="490" t="s">
        <v>285</v>
      </c>
      <c r="B2233" s="498" t="s">
        <v>1381</v>
      </c>
      <c r="C2233" s="513" t="str">
        <f t="shared" si="106"/>
        <v>Color Code</v>
      </c>
      <c r="D2233" s="500">
        <v>0</v>
      </c>
      <c r="F2233" s="492">
        <f t="shared" si="104"/>
        <v>0</v>
      </c>
      <c r="G2233" s="492">
        <f t="shared" si="105"/>
        <v>0</v>
      </c>
      <c r="H2233" s="492">
        <f>IF($S$10="Y",F2233*0.05,0)</f>
        <v>0</v>
      </c>
    </row>
    <row r="2234" spans="1:8" s="494" customFormat="1" ht="15" customHeight="1">
      <c r="A2234" s="490" t="s">
        <v>287</v>
      </c>
      <c r="B2234" s="498" t="s">
        <v>1382</v>
      </c>
      <c r="C2234" s="499" t="str">
        <f t="shared" si="106"/>
        <v>11-12</v>
      </c>
      <c r="D2234" s="500">
        <v>0</v>
      </c>
      <c r="F2234" s="492">
        <f t="shared" si="104"/>
        <v>0</v>
      </c>
      <c r="G2234" s="492">
        <f t="shared" si="105"/>
        <v>0</v>
      </c>
      <c r="H2234" s="492">
        <f>IF($S$2="Y",F2234*0.05,0)</f>
        <v>0</v>
      </c>
    </row>
    <row r="2235" spans="1:8" s="494" customFormat="1" ht="15" customHeight="1">
      <c r="A2235" s="490" t="s">
        <v>287</v>
      </c>
      <c r="B2235" s="498" t="s">
        <v>1382</v>
      </c>
      <c r="C2235" s="504" t="str">
        <f t="shared" si="106"/>
        <v>14-01</v>
      </c>
      <c r="D2235" s="500">
        <v>0</v>
      </c>
      <c r="F2235" s="492">
        <f t="shared" si="104"/>
        <v>0</v>
      </c>
      <c r="G2235" s="492">
        <f t="shared" si="105"/>
        <v>0</v>
      </c>
      <c r="H2235" s="492">
        <f>IF($S$3="Y",F2235*0.05,0)</f>
        <v>0</v>
      </c>
    </row>
    <row r="2236" spans="1:8" s="494" customFormat="1" ht="15" customHeight="1">
      <c r="A2236" s="490" t="s">
        <v>287</v>
      </c>
      <c r="B2236" s="498" t="s">
        <v>1382</v>
      </c>
      <c r="C2236" s="505" t="str">
        <f t="shared" si="106"/>
        <v>15-12</v>
      </c>
      <c r="D2236" s="500">
        <v>0</v>
      </c>
      <c r="F2236" s="492">
        <f t="shared" si="104"/>
        <v>0</v>
      </c>
      <c r="G2236" s="492">
        <f t="shared" si="105"/>
        <v>0</v>
      </c>
      <c r="H2236" s="492">
        <f>IF($S$4="Y",F2236*0.05,0)</f>
        <v>0</v>
      </c>
    </row>
    <row r="2237" spans="1:8" s="494" customFormat="1" ht="15" customHeight="1">
      <c r="A2237" s="490" t="s">
        <v>287</v>
      </c>
      <c r="B2237" s="498" t="s">
        <v>1382</v>
      </c>
      <c r="C2237" s="506" t="str">
        <f t="shared" si="106"/>
        <v>16-16</v>
      </c>
      <c r="D2237" s="500">
        <v>0</v>
      </c>
      <c r="F2237" s="492">
        <f t="shared" si="104"/>
        <v>0</v>
      </c>
      <c r="G2237" s="492">
        <f t="shared" si="105"/>
        <v>0</v>
      </c>
      <c r="H2237" s="492">
        <f>IF($S$5="Y",F2237*0.05,0)</f>
        <v>0</v>
      </c>
    </row>
    <row r="2238" spans="1:8" s="494" customFormat="1" ht="15" customHeight="1">
      <c r="A2238" s="490" t="s">
        <v>287</v>
      </c>
      <c r="B2238" s="498" t="s">
        <v>1382</v>
      </c>
      <c r="C2238" s="507" t="str">
        <f t="shared" si="106"/>
        <v>13-01</v>
      </c>
      <c r="D2238" s="500">
        <v>0</v>
      </c>
      <c r="F2238" s="492">
        <f t="shared" si="104"/>
        <v>0</v>
      </c>
      <c r="G2238" s="492">
        <f t="shared" si="105"/>
        <v>0</v>
      </c>
      <c r="H2238" s="492">
        <f>IF($S$6="Y",F2238*0.05,0)</f>
        <v>0</v>
      </c>
    </row>
    <row r="2239" spans="1:8" s="494" customFormat="1" ht="15" customHeight="1">
      <c r="A2239" s="490" t="s">
        <v>287</v>
      </c>
      <c r="B2239" s="498" t="s">
        <v>1382</v>
      </c>
      <c r="C2239" s="508" t="str">
        <f t="shared" si="106"/>
        <v>07-13</v>
      </c>
      <c r="D2239" s="500">
        <v>0</v>
      </c>
      <c r="F2239" s="492">
        <f t="shared" si="104"/>
        <v>0</v>
      </c>
      <c r="G2239" s="492">
        <f t="shared" si="105"/>
        <v>0</v>
      </c>
      <c r="H2239" s="492">
        <f>IF($S$7="Y",F2239*0.05,0)</f>
        <v>0</v>
      </c>
    </row>
    <row r="2240" spans="1:8" s="494" customFormat="1" ht="15" customHeight="1">
      <c r="A2240" s="490" t="s">
        <v>287</v>
      </c>
      <c r="B2240" s="498" t="s">
        <v>1382</v>
      </c>
      <c r="C2240" s="509" t="str">
        <f t="shared" si="106"/>
        <v>11-26</v>
      </c>
      <c r="D2240" s="500">
        <v>0</v>
      </c>
      <c r="F2240" s="492">
        <f t="shared" si="104"/>
        <v>0</v>
      </c>
      <c r="G2240" s="492">
        <f t="shared" si="105"/>
        <v>0</v>
      </c>
      <c r="H2240" s="492">
        <f>IF($S$8="Y",F2240*0.05,0)</f>
        <v>0</v>
      </c>
    </row>
    <row r="2241" spans="1:8" s="494" customFormat="1" ht="15" customHeight="1">
      <c r="A2241" s="490" t="s">
        <v>287</v>
      </c>
      <c r="B2241" s="498" t="s">
        <v>1382</v>
      </c>
      <c r="C2241" s="512" t="str">
        <f t="shared" si="106"/>
        <v>18-01</v>
      </c>
      <c r="D2241" s="500">
        <v>0</v>
      </c>
      <c r="F2241" s="492">
        <f t="shared" si="104"/>
        <v>0</v>
      </c>
      <c r="G2241" s="492">
        <f t="shared" si="105"/>
        <v>0</v>
      </c>
      <c r="H2241" s="492">
        <f>IF($S$9="Y",F2241*0.05,0)</f>
        <v>0</v>
      </c>
    </row>
    <row r="2242" spans="1:8" s="494" customFormat="1" ht="15" customHeight="1">
      <c r="A2242" s="490" t="s">
        <v>287</v>
      </c>
      <c r="B2242" s="498" t="s">
        <v>1382</v>
      </c>
      <c r="C2242" s="513" t="str">
        <f t="shared" si="106"/>
        <v>Color Code</v>
      </c>
      <c r="D2242" s="500">
        <v>0</v>
      </c>
      <c r="F2242" s="492">
        <f t="shared" ref="F2242:F2305" si="107">D2242*E2242</f>
        <v>0</v>
      </c>
      <c r="G2242" s="492">
        <f t="shared" ref="G2242:G2305" si="108">IF($S$11="Y",F2242*0.05,0)</f>
        <v>0</v>
      </c>
      <c r="H2242" s="492">
        <f>IF($S$10="Y",F2242*0.05,0)</f>
        <v>0</v>
      </c>
    </row>
    <row r="2243" spans="1:8" s="494" customFormat="1" ht="15" customHeight="1">
      <c r="A2243" s="490" t="s">
        <v>289</v>
      </c>
      <c r="B2243" s="498" t="s">
        <v>1383</v>
      </c>
      <c r="C2243" s="499" t="str">
        <f t="shared" si="106"/>
        <v>11-12</v>
      </c>
      <c r="D2243" s="500">
        <v>0</v>
      </c>
      <c r="F2243" s="492">
        <f t="shared" si="107"/>
        <v>0</v>
      </c>
      <c r="G2243" s="492">
        <f t="shared" si="108"/>
        <v>0</v>
      </c>
      <c r="H2243" s="492">
        <f>IF($S$2="Y",F2243*0.05,0)</f>
        <v>0</v>
      </c>
    </row>
    <row r="2244" spans="1:8" s="494" customFormat="1" ht="15" customHeight="1">
      <c r="A2244" s="490" t="s">
        <v>289</v>
      </c>
      <c r="B2244" s="498" t="s">
        <v>1383</v>
      </c>
      <c r="C2244" s="504" t="str">
        <f t="shared" si="106"/>
        <v>14-01</v>
      </c>
      <c r="D2244" s="500">
        <v>0</v>
      </c>
      <c r="F2244" s="492">
        <f t="shared" si="107"/>
        <v>0</v>
      </c>
      <c r="G2244" s="492">
        <f t="shared" si="108"/>
        <v>0</v>
      </c>
      <c r="H2244" s="492">
        <f>IF($S$3="Y",F2244*0.05,0)</f>
        <v>0</v>
      </c>
    </row>
    <row r="2245" spans="1:8" s="494" customFormat="1" ht="15" customHeight="1">
      <c r="A2245" s="490" t="s">
        <v>289</v>
      </c>
      <c r="B2245" s="498" t="s">
        <v>1383</v>
      </c>
      <c r="C2245" s="505" t="str">
        <f t="shared" si="106"/>
        <v>15-12</v>
      </c>
      <c r="D2245" s="500">
        <v>0</v>
      </c>
      <c r="F2245" s="492">
        <f t="shared" si="107"/>
        <v>0</v>
      </c>
      <c r="G2245" s="492">
        <f t="shared" si="108"/>
        <v>0</v>
      </c>
      <c r="H2245" s="492">
        <f>IF($S$4="Y",F2245*0.05,0)</f>
        <v>0</v>
      </c>
    </row>
    <row r="2246" spans="1:8" s="494" customFormat="1" ht="15" customHeight="1">
      <c r="A2246" s="490" t="s">
        <v>289</v>
      </c>
      <c r="B2246" s="498" t="s">
        <v>1383</v>
      </c>
      <c r="C2246" s="506" t="str">
        <f t="shared" si="106"/>
        <v>16-16</v>
      </c>
      <c r="D2246" s="500">
        <v>0</v>
      </c>
      <c r="F2246" s="492">
        <f t="shared" si="107"/>
        <v>0</v>
      </c>
      <c r="G2246" s="492">
        <f t="shared" si="108"/>
        <v>0</v>
      </c>
      <c r="H2246" s="492">
        <f>IF($S$5="Y",F2246*0.05,0)</f>
        <v>0</v>
      </c>
    </row>
    <row r="2247" spans="1:8" s="494" customFormat="1" ht="15" customHeight="1">
      <c r="A2247" s="490" t="s">
        <v>289</v>
      </c>
      <c r="B2247" s="498" t="s">
        <v>1383</v>
      </c>
      <c r="C2247" s="507" t="str">
        <f t="shared" ref="C2247:C2310" si="109">C2238</f>
        <v>13-01</v>
      </c>
      <c r="D2247" s="500">
        <v>0</v>
      </c>
      <c r="F2247" s="492">
        <f t="shared" si="107"/>
        <v>0</v>
      </c>
      <c r="G2247" s="492">
        <f t="shared" si="108"/>
        <v>0</v>
      </c>
      <c r="H2247" s="492">
        <f>IF($S$6="Y",F2247*0.05,0)</f>
        <v>0</v>
      </c>
    </row>
    <row r="2248" spans="1:8" s="494" customFormat="1" ht="15" customHeight="1">
      <c r="A2248" s="490" t="s">
        <v>289</v>
      </c>
      <c r="B2248" s="498" t="s">
        <v>1383</v>
      </c>
      <c r="C2248" s="508" t="str">
        <f t="shared" si="109"/>
        <v>07-13</v>
      </c>
      <c r="D2248" s="500">
        <v>0</v>
      </c>
      <c r="F2248" s="492">
        <f t="shared" si="107"/>
        <v>0</v>
      </c>
      <c r="G2248" s="492">
        <f t="shared" si="108"/>
        <v>0</v>
      </c>
      <c r="H2248" s="492">
        <f>IF($S$7="Y",F2248*0.05,0)</f>
        <v>0</v>
      </c>
    </row>
    <row r="2249" spans="1:8" s="494" customFormat="1" ht="15" customHeight="1">
      <c r="A2249" s="490" t="s">
        <v>289</v>
      </c>
      <c r="B2249" s="498" t="s">
        <v>1383</v>
      </c>
      <c r="C2249" s="509" t="str">
        <f t="shared" si="109"/>
        <v>11-26</v>
      </c>
      <c r="D2249" s="500">
        <v>0</v>
      </c>
      <c r="F2249" s="492">
        <f t="shared" si="107"/>
        <v>0</v>
      </c>
      <c r="G2249" s="492">
        <f t="shared" si="108"/>
        <v>0</v>
      </c>
      <c r="H2249" s="492">
        <f>IF($S$8="Y",F2249*0.05,0)</f>
        <v>0</v>
      </c>
    </row>
    <row r="2250" spans="1:8" s="494" customFormat="1" ht="15" customHeight="1">
      <c r="A2250" s="490" t="s">
        <v>289</v>
      </c>
      <c r="B2250" s="498" t="s">
        <v>1383</v>
      </c>
      <c r="C2250" s="512" t="str">
        <f t="shared" si="109"/>
        <v>18-01</v>
      </c>
      <c r="D2250" s="500">
        <v>0</v>
      </c>
      <c r="F2250" s="492">
        <f t="shared" si="107"/>
        <v>0</v>
      </c>
      <c r="G2250" s="492">
        <f t="shared" si="108"/>
        <v>0</v>
      </c>
      <c r="H2250" s="492">
        <f>IF($S$9="Y",F2250*0.05,0)</f>
        <v>0</v>
      </c>
    </row>
    <row r="2251" spans="1:8" s="494" customFormat="1" ht="15" customHeight="1">
      <c r="A2251" s="490" t="s">
        <v>289</v>
      </c>
      <c r="B2251" s="498" t="s">
        <v>1383</v>
      </c>
      <c r="C2251" s="513" t="str">
        <f t="shared" si="109"/>
        <v>Color Code</v>
      </c>
      <c r="D2251" s="500">
        <v>0</v>
      </c>
      <c r="F2251" s="492">
        <f t="shared" si="107"/>
        <v>0</v>
      </c>
      <c r="G2251" s="492">
        <f t="shared" si="108"/>
        <v>0</v>
      </c>
      <c r="H2251" s="492">
        <f>IF($S$10="Y",F2251*0.05,0)</f>
        <v>0</v>
      </c>
    </row>
    <row r="2252" spans="1:8" s="494" customFormat="1" ht="15" customHeight="1">
      <c r="A2252" s="490" t="s">
        <v>291</v>
      </c>
      <c r="B2252" s="498" t="s">
        <v>1384</v>
      </c>
      <c r="C2252" s="499" t="str">
        <f t="shared" si="109"/>
        <v>11-12</v>
      </c>
      <c r="D2252" s="500">
        <v>0</v>
      </c>
      <c r="F2252" s="492">
        <f t="shared" si="107"/>
        <v>0</v>
      </c>
      <c r="G2252" s="492">
        <f t="shared" si="108"/>
        <v>0</v>
      </c>
      <c r="H2252" s="492">
        <f>IF($S$2="Y",F2252*0.05,0)</f>
        <v>0</v>
      </c>
    </row>
    <row r="2253" spans="1:8" s="494" customFormat="1" ht="15" customHeight="1">
      <c r="A2253" s="490" t="s">
        <v>291</v>
      </c>
      <c r="B2253" s="498" t="s">
        <v>1384</v>
      </c>
      <c r="C2253" s="504" t="str">
        <f t="shared" si="109"/>
        <v>14-01</v>
      </c>
      <c r="D2253" s="500">
        <v>0</v>
      </c>
      <c r="F2253" s="492">
        <f t="shared" si="107"/>
        <v>0</v>
      </c>
      <c r="G2253" s="492">
        <f t="shared" si="108"/>
        <v>0</v>
      </c>
      <c r="H2253" s="492">
        <f>IF($S$3="Y",F2253*0.05,0)</f>
        <v>0</v>
      </c>
    </row>
    <row r="2254" spans="1:8" s="494" customFormat="1" ht="15" customHeight="1">
      <c r="A2254" s="490" t="s">
        <v>291</v>
      </c>
      <c r="B2254" s="498" t="s">
        <v>1384</v>
      </c>
      <c r="C2254" s="505" t="str">
        <f t="shared" si="109"/>
        <v>15-12</v>
      </c>
      <c r="D2254" s="500">
        <v>0</v>
      </c>
      <c r="F2254" s="492">
        <f t="shared" si="107"/>
        <v>0</v>
      </c>
      <c r="G2254" s="492">
        <f t="shared" si="108"/>
        <v>0</v>
      </c>
      <c r="H2254" s="492">
        <f>IF($S$4="Y",F2254*0.05,0)</f>
        <v>0</v>
      </c>
    </row>
    <row r="2255" spans="1:8" s="494" customFormat="1" ht="15" customHeight="1">
      <c r="A2255" s="490" t="s">
        <v>291</v>
      </c>
      <c r="B2255" s="498" t="s">
        <v>1384</v>
      </c>
      <c r="C2255" s="506" t="str">
        <f t="shared" si="109"/>
        <v>16-16</v>
      </c>
      <c r="D2255" s="500">
        <v>0</v>
      </c>
      <c r="F2255" s="492">
        <f t="shared" si="107"/>
        <v>0</v>
      </c>
      <c r="G2255" s="492">
        <f t="shared" si="108"/>
        <v>0</v>
      </c>
      <c r="H2255" s="492">
        <f>IF($S$5="Y",F2255*0.05,0)</f>
        <v>0</v>
      </c>
    </row>
    <row r="2256" spans="1:8" s="494" customFormat="1" ht="15" customHeight="1">
      <c r="A2256" s="490" t="s">
        <v>291</v>
      </c>
      <c r="B2256" s="498" t="s">
        <v>1384</v>
      </c>
      <c r="C2256" s="507" t="str">
        <f t="shared" si="109"/>
        <v>13-01</v>
      </c>
      <c r="D2256" s="500">
        <v>0</v>
      </c>
      <c r="F2256" s="492">
        <f t="shared" si="107"/>
        <v>0</v>
      </c>
      <c r="G2256" s="492">
        <f t="shared" si="108"/>
        <v>0</v>
      </c>
      <c r="H2256" s="492">
        <f>IF($S$6="Y",F2256*0.05,0)</f>
        <v>0</v>
      </c>
    </row>
    <row r="2257" spans="1:8" s="494" customFormat="1" ht="15" customHeight="1">
      <c r="A2257" s="490" t="s">
        <v>291</v>
      </c>
      <c r="B2257" s="498" t="s">
        <v>1384</v>
      </c>
      <c r="C2257" s="508" t="str">
        <f t="shared" si="109"/>
        <v>07-13</v>
      </c>
      <c r="D2257" s="500">
        <v>0</v>
      </c>
      <c r="F2257" s="492">
        <f t="shared" si="107"/>
        <v>0</v>
      </c>
      <c r="G2257" s="492">
        <f t="shared" si="108"/>
        <v>0</v>
      </c>
      <c r="H2257" s="492">
        <f>IF($S$7="Y",F2257*0.05,0)</f>
        <v>0</v>
      </c>
    </row>
    <row r="2258" spans="1:8" s="494" customFormat="1" ht="15" customHeight="1">
      <c r="A2258" s="490" t="s">
        <v>291</v>
      </c>
      <c r="B2258" s="498" t="s">
        <v>1384</v>
      </c>
      <c r="C2258" s="509" t="str">
        <f t="shared" si="109"/>
        <v>11-26</v>
      </c>
      <c r="D2258" s="500">
        <v>0</v>
      </c>
      <c r="F2258" s="492">
        <f t="shared" si="107"/>
        <v>0</v>
      </c>
      <c r="G2258" s="492">
        <f t="shared" si="108"/>
        <v>0</v>
      </c>
      <c r="H2258" s="492">
        <f>IF($S$8="Y",F2258*0.05,0)</f>
        <v>0</v>
      </c>
    </row>
    <row r="2259" spans="1:8" s="494" customFormat="1" ht="15" customHeight="1">
      <c r="A2259" s="490" t="s">
        <v>291</v>
      </c>
      <c r="B2259" s="498" t="s">
        <v>1384</v>
      </c>
      <c r="C2259" s="512" t="str">
        <f t="shared" si="109"/>
        <v>18-01</v>
      </c>
      <c r="D2259" s="500">
        <v>0</v>
      </c>
      <c r="F2259" s="492">
        <f t="shared" si="107"/>
        <v>0</v>
      </c>
      <c r="G2259" s="492">
        <f t="shared" si="108"/>
        <v>0</v>
      </c>
      <c r="H2259" s="492">
        <f>IF($S$9="Y",F2259*0.05,0)</f>
        <v>0</v>
      </c>
    </row>
    <row r="2260" spans="1:8" s="494" customFormat="1" ht="15" customHeight="1">
      <c r="A2260" s="490" t="s">
        <v>291</v>
      </c>
      <c r="B2260" s="498" t="s">
        <v>1384</v>
      </c>
      <c r="C2260" s="513" t="str">
        <f t="shared" si="109"/>
        <v>Color Code</v>
      </c>
      <c r="D2260" s="500">
        <v>0</v>
      </c>
      <c r="F2260" s="492">
        <f t="shared" si="107"/>
        <v>0</v>
      </c>
      <c r="G2260" s="492">
        <f t="shared" si="108"/>
        <v>0</v>
      </c>
      <c r="H2260" s="492">
        <f>IF($S$10="Y",F2260*0.05,0)</f>
        <v>0</v>
      </c>
    </row>
    <row r="2261" spans="1:8" s="494" customFormat="1" ht="15" customHeight="1">
      <c r="A2261" s="490" t="s">
        <v>293</v>
      </c>
      <c r="B2261" s="498" t="s">
        <v>1385</v>
      </c>
      <c r="C2261" s="499" t="str">
        <f t="shared" si="109"/>
        <v>11-12</v>
      </c>
      <c r="D2261" s="500">
        <v>0</v>
      </c>
      <c r="F2261" s="492">
        <f t="shared" si="107"/>
        <v>0</v>
      </c>
      <c r="G2261" s="492">
        <f t="shared" si="108"/>
        <v>0</v>
      </c>
      <c r="H2261" s="492">
        <f>IF($S$2="Y",F2261*0.05,0)</f>
        <v>0</v>
      </c>
    </row>
    <row r="2262" spans="1:8" s="494" customFormat="1" ht="15" customHeight="1">
      <c r="A2262" s="490" t="s">
        <v>293</v>
      </c>
      <c r="B2262" s="498" t="s">
        <v>1385</v>
      </c>
      <c r="C2262" s="504" t="str">
        <f t="shared" si="109"/>
        <v>14-01</v>
      </c>
      <c r="D2262" s="500">
        <v>0</v>
      </c>
      <c r="F2262" s="492">
        <f t="shared" si="107"/>
        <v>0</v>
      </c>
      <c r="G2262" s="492">
        <f t="shared" si="108"/>
        <v>0</v>
      </c>
      <c r="H2262" s="492">
        <f>IF($S$3="Y",F2262*0.05,0)</f>
        <v>0</v>
      </c>
    </row>
    <row r="2263" spans="1:8" s="494" customFormat="1" ht="15" customHeight="1">
      <c r="A2263" s="490" t="s">
        <v>293</v>
      </c>
      <c r="B2263" s="498" t="s">
        <v>1385</v>
      </c>
      <c r="C2263" s="505" t="str">
        <f t="shared" si="109"/>
        <v>15-12</v>
      </c>
      <c r="D2263" s="500">
        <v>0</v>
      </c>
      <c r="F2263" s="492">
        <f t="shared" si="107"/>
        <v>0</v>
      </c>
      <c r="G2263" s="492">
        <f t="shared" si="108"/>
        <v>0</v>
      </c>
      <c r="H2263" s="492">
        <f>IF($S$4="Y",F2263*0.05,0)</f>
        <v>0</v>
      </c>
    </row>
    <row r="2264" spans="1:8" s="494" customFormat="1" ht="15" customHeight="1">
      <c r="A2264" s="490" t="s">
        <v>293</v>
      </c>
      <c r="B2264" s="498" t="s">
        <v>1385</v>
      </c>
      <c r="C2264" s="506" t="str">
        <f t="shared" si="109"/>
        <v>16-16</v>
      </c>
      <c r="D2264" s="500">
        <v>0</v>
      </c>
      <c r="F2264" s="492">
        <f t="shared" si="107"/>
        <v>0</v>
      </c>
      <c r="G2264" s="492">
        <f t="shared" si="108"/>
        <v>0</v>
      </c>
      <c r="H2264" s="492">
        <f>IF($S$5="Y",F2264*0.05,0)</f>
        <v>0</v>
      </c>
    </row>
    <row r="2265" spans="1:8" s="494" customFormat="1" ht="15" customHeight="1">
      <c r="A2265" s="490" t="s">
        <v>293</v>
      </c>
      <c r="B2265" s="498" t="s">
        <v>1385</v>
      </c>
      <c r="C2265" s="507" t="str">
        <f t="shared" si="109"/>
        <v>13-01</v>
      </c>
      <c r="D2265" s="500">
        <v>0</v>
      </c>
      <c r="F2265" s="492">
        <f t="shared" si="107"/>
        <v>0</v>
      </c>
      <c r="G2265" s="492">
        <f t="shared" si="108"/>
        <v>0</v>
      </c>
      <c r="H2265" s="492">
        <f>IF($S$6="Y",F2265*0.05,0)</f>
        <v>0</v>
      </c>
    </row>
    <row r="2266" spans="1:8" s="494" customFormat="1" ht="15" customHeight="1">
      <c r="A2266" s="490" t="s">
        <v>293</v>
      </c>
      <c r="B2266" s="498" t="s">
        <v>1385</v>
      </c>
      <c r="C2266" s="508" t="str">
        <f t="shared" si="109"/>
        <v>07-13</v>
      </c>
      <c r="D2266" s="500">
        <v>0</v>
      </c>
      <c r="F2266" s="492">
        <f t="shared" si="107"/>
        <v>0</v>
      </c>
      <c r="G2266" s="492">
        <f t="shared" si="108"/>
        <v>0</v>
      </c>
      <c r="H2266" s="492">
        <f>IF($S$7="Y",F2266*0.05,0)</f>
        <v>0</v>
      </c>
    </row>
    <row r="2267" spans="1:8" s="494" customFormat="1" ht="15" customHeight="1">
      <c r="A2267" s="490" t="s">
        <v>293</v>
      </c>
      <c r="B2267" s="498" t="s">
        <v>1385</v>
      </c>
      <c r="C2267" s="509" t="str">
        <f t="shared" si="109"/>
        <v>11-26</v>
      </c>
      <c r="D2267" s="500">
        <v>0</v>
      </c>
      <c r="F2267" s="492">
        <f t="shared" si="107"/>
        <v>0</v>
      </c>
      <c r="G2267" s="492">
        <f t="shared" si="108"/>
        <v>0</v>
      </c>
      <c r="H2267" s="492">
        <f>IF($S$8="Y",F2267*0.05,0)</f>
        <v>0</v>
      </c>
    </row>
    <row r="2268" spans="1:8" s="494" customFormat="1" ht="15" customHeight="1">
      <c r="A2268" s="490" t="s">
        <v>293</v>
      </c>
      <c r="B2268" s="498" t="s">
        <v>1385</v>
      </c>
      <c r="C2268" s="512" t="str">
        <f t="shared" si="109"/>
        <v>18-01</v>
      </c>
      <c r="D2268" s="500">
        <v>0</v>
      </c>
      <c r="F2268" s="492">
        <f t="shared" si="107"/>
        <v>0</v>
      </c>
      <c r="G2268" s="492">
        <f t="shared" si="108"/>
        <v>0</v>
      </c>
      <c r="H2268" s="492">
        <f>IF($S$9="Y",F2268*0.05,0)</f>
        <v>0</v>
      </c>
    </row>
    <row r="2269" spans="1:8" s="494" customFormat="1" ht="15" customHeight="1">
      <c r="A2269" s="490" t="s">
        <v>293</v>
      </c>
      <c r="B2269" s="498" t="s">
        <v>1385</v>
      </c>
      <c r="C2269" s="513" t="str">
        <f t="shared" si="109"/>
        <v>Color Code</v>
      </c>
      <c r="D2269" s="500">
        <v>0</v>
      </c>
      <c r="F2269" s="492">
        <f t="shared" si="107"/>
        <v>0</v>
      </c>
      <c r="G2269" s="492">
        <f t="shared" si="108"/>
        <v>0</v>
      </c>
      <c r="H2269" s="492">
        <f>IF($S$10="Y",F2269*0.05,0)</f>
        <v>0</v>
      </c>
    </row>
    <row r="2270" spans="1:8" s="494" customFormat="1" ht="15" customHeight="1">
      <c r="A2270" s="490" t="s">
        <v>273</v>
      </c>
      <c r="B2270" s="498" t="s">
        <v>1386</v>
      </c>
      <c r="C2270" s="499" t="str">
        <f t="shared" si="109"/>
        <v>11-12</v>
      </c>
      <c r="D2270" s="500">
        <v>0</v>
      </c>
      <c r="F2270" s="492">
        <f t="shared" si="107"/>
        <v>0</v>
      </c>
      <c r="G2270" s="492">
        <f t="shared" si="108"/>
        <v>0</v>
      </c>
      <c r="H2270" s="492">
        <f>IF($S$2="Y",F2270*0.05,0)</f>
        <v>0</v>
      </c>
    </row>
    <row r="2271" spans="1:8" s="494" customFormat="1" ht="15" customHeight="1">
      <c r="A2271" s="490" t="s">
        <v>273</v>
      </c>
      <c r="B2271" s="498" t="s">
        <v>1386</v>
      </c>
      <c r="C2271" s="504" t="str">
        <f t="shared" si="109"/>
        <v>14-01</v>
      </c>
      <c r="D2271" s="500">
        <v>0</v>
      </c>
      <c r="F2271" s="492">
        <f t="shared" si="107"/>
        <v>0</v>
      </c>
      <c r="G2271" s="492">
        <f t="shared" si="108"/>
        <v>0</v>
      </c>
      <c r="H2271" s="492">
        <f>IF($S$3="Y",F2271*0.05,0)</f>
        <v>0</v>
      </c>
    </row>
    <row r="2272" spans="1:8" s="494" customFormat="1" ht="15" customHeight="1">
      <c r="A2272" s="490" t="s">
        <v>273</v>
      </c>
      <c r="B2272" s="498" t="s">
        <v>1386</v>
      </c>
      <c r="C2272" s="505" t="str">
        <f t="shared" si="109"/>
        <v>15-12</v>
      </c>
      <c r="D2272" s="500">
        <v>0</v>
      </c>
      <c r="F2272" s="492">
        <f t="shared" si="107"/>
        <v>0</v>
      </c>
      <c r="G2272" s="492">
        <f t="shared" si="108"/>
        <v>0</v>
      </c>
      <c r="H2272" s="492">
        <f>IF($S$4="Y",F2272*0.05,0)</f>
        <v>0</v>
      </c>
    </row>
    <row r="2273" spans="1:8" s="494" customFormat="1" ht="15" customHeight="1">
      <c r="A2273" s="490" t="s">
        <v>273</v>
      </c>
      <c r="B2273" s="498" t="s">
        <v>1386</v>
      </c>
      <c r="C2273" s="506" t="str">
        <f t="shared" si="109"/>
        <v>16-16</v>
      </c>
      <c r="D2273" s="500">
        <v>0</v>
      </c>
      <c r="F2273" s="492">
        <f t="shared" si="107"/>
        <v>0</v>
      </c>
      <c r="G2273" s="492">
        <f t="shared" si="108"/>
        <v>0</v>
      </c>
      <c r="H2273" s="492">
        <f>IF($S$5="Y",F2273*0.05,0)</f>
        <v>0</v>
      </c>
    </row>
    <row r="2274" spans="1:8" s="494" customFormat="1" ht="15" customHeight="1">
      <c r="A2274" s="490" t="s">
        <v>273</v>
      </c>
      <c r="B2274" s="498" t="s">
        <v>1386</v>
      </c>
      <c r="C2274" s="507" t="str">
        <f t="shared" si="109"/>
        <v>13-01</v>
      </c>
      <c r="D2274" s="500">
        <v>0</v>
      </c>
      <c r="F2274" s="492">
        <f t="shared" si="107"/>
        <v>0</v>
      </c>
      <c r="G2274" s="492">
        <f t="shared" si="108"/>
        <v>0</v>
      </c>
      <c r="H2274" s="492">
        <f>IF($S$6="Y",F2274*0.05,0)</f>
        <v>0</v>
      </c>
    </row>
    <row r="2275" spans="1:8" s="494" customFormat="1" ht="15" customHeight="1">
      <c r="A2275" s="490" t="s">
        <v>273</v>
      </c>
      <c r="B2275" s="498" t="s">
        <v>1386</v>
      </c>
      <c r="C2275" s="508" t="str">
        <f t="shared" si="109"/>
        <v>07-13</v>
      </c>
      <c r="D2275" s="500">
        <v>0</v>
      </c>
      <c r="F2275" s="492">
        <f t="shared" si="107"/>
        <v>0</v>
      </c>
      <c r="G2275" s="492">
        <f t="shared" si="108"/>
        <v>0</v>
      </c>
      <c r="H2275" s="492">
        <f>IF($S$7="Y",F2275*0.05,0)</f>
        <v>0</v>
      </c>
    </row>
    <row r="2276" spans="1:8" s="494" customFormat="1" ht="15" customHeight="1">
      <c r="A2276" s="490" t="s">
        <v>273</v>
      </c>
      <c r="B2276" s="498" t="s">
        <v>1386</v>
      </c>
      <c r="C2276" s="509" t="str">
        <f t="shared" si="109"/>
        <v>11-26</v>
      </c>
      <c r="D2276" s="500">
        <v>0</v>
      </c>
      <c r="F2276" s="492">
        <f t="shared" si="107"/>
        <v>0</v>
      </c>
      <c r="G2276" s="492">
        <f t="shared" si="108"/>
        <v>0</v>
      </c>
      <c r="H2276" s="492">
        <f>IF($S$8="Y",F2276*0.05,0)</f>
        <v>0</v>
      </c>
    </row>
    <row r="2277" spans="1:8" s="494" customFormat="1" ht="15" customHeight="1">
      <c r="A2277" s="490" t="s">
        <v>273</v>
      </c>
      <c r="B2277" s="498" t="s">
        <v>1386</v>
      </c>
      <c r="C2277" s="512" t="str">
        <f t="shared" si="109"/>
        <v>18-01</v>
      </c>
      <c r="D2277" s="500">
        <v>0</v>
      </c>
      <c r="F2277" s="492">
        <f t="shared" si="107"/>
        <v>0</v>
      </c>
      <c r="G2277" s="492">
        <f t="shared" si="108"/>
        <v>0</v>
      </c>
      <c r="H2277" s="492">
        <f>IF($S$9="Y",F2277*0.05,0)</f>
        <v>0</v>
      </c>
    </row>
    <row r="2278" spans="1:8" s="494" customFormat="1" ht="15" customHeight="1">
      <c r="A2278" s="490" t="s">
        <v>273</v>
      </c>
      <c r="B2278" s="498" t="s">
        <v>1386</v>
      </c>
      <c r="C2278" s="513" t="str">
        <f t="shared" si="109"/>
        <v>Color Code</v>
      </c>
      <c r="D2278" s="500">
        <v>0</v>
      </c>
      <c r="F2278" s="492">
        <f t="shared" si="107"/>
        <v>0</v>
      </c>
      <c r="G2278" s="492">
        <f t="shared" si="108"/>
        <v>0</v>
      </c>
      <c r="H2278" s="492">
        <f>IF($S$10="Y",F2278*0.05,0)</f>
        <v>0</v>
      </c>
    </row>
    <row r="2279" spans="1:8" s="494" customFormat="1" ht="15" customHeight="1">
      <c r="A2279" s="490" t="s">
        <v>295</v>
      </c>
      <c r="B2279" s="498" t="s">
        <v>1387</v>
      </c>
      <c r="C2279" s="499" t="str">
        <f t="shared" si="109"/>
        <v>11-12</v>
      </c>
      <c r="D2279" s="500">
        <v>0</v>
      </c>
      <c r="F2279" s="492">
        <f t="shared" si="107"/>
        <v>0</v>
      </c>
      <c r="G2279" s="492">
        <f t="shared" si="108"/>
        <v>0</v>
      </c>
      <c r="H2279" s="492">
        <f>IF($S$2="Y",F2279*0.05,0)</f>
        <v>0</v>
      </c>
    </row>
    <row r="2280" spans="1:8" s="494" customFormat="1" ht="15" customHeight="1">
      <c r="A2280" s="490" t="s">
        <v>295</v>
      </c>
      <c r="B2280" s="498" t="s">
        <v>1387</v>
      </c>
      <c r="C2280" s="504" t="str">
        <f t="shared" si="109"/>
        <v>14-01</v>
      </c>
      <c r="D2280" s="500">
        <v>0</v>
      </c>
      <c r="F2280" s="492">
        <f t="shared" si="107"/>
        <v>0</v>
      </c>
      <c r="G2280" s="492">
        <f t="shared" si="108"/>
        <v>0</v>
      </c>
      <c r="H2280" s="492">
        <f>IF($S$3="Y",F2280*0.05,0)</f>
        <v>0</v>
      </c>
    </row>
    <row r="2281" spans="1:8" s="494" customFormat="1" ht="15" customHeight="1">
      <c r="A2281" s="490" t="s">
        <v>295</v>
      </c>
      <c r="B2281" s="498" t="s">
        <v>1387</v>
      </c>
      <c r="C2281" s="505" t="str">
        <f t="shared" si="109"/>
        <v>15-12</v>
      </c>
      <c r="D2281" s="500">
        <v>0</v>
      </c>
      <c r="F2281" s="492">
        <f t="shared" si="107"/>
        <v>0</v>
      </c>
      <c r="G2281" s="492">
        <f t="shared" si="108"/>
        <v>0</v>
      </c>
      <c r="H2281" s="492">
        <f>IF($S$4="Y",F2281*0.05,0)</f>
        <v>0</v>
      </c>
    </row>
    <row r="2282" spans="1:8" s="494" customFormat="1" ht="15" customHeight="1">
      <c r="A2282" s="490" t="s">
        <v>295</v>
      </c>
      <c r="B2282" s="498" t="s">
        <v>1387</v>
      </c>
      <c r="C2282" s="506" t="str">
        <f t="shared" si="109"/>
        <v>16-16</v>
      </c>
      <c r="D2282" s="500">
        <v>0</v>
      </c>
      <c r="F2282" s="492">
        <f t="shared" si="107"/>
        <v>0</v>
      </c>
      <c r="G2282" s="492">
        <f t="shared" si="108"/>
        <v>0</v>
      </c>
      <c r="H2282" s="492">
        <f>IF($S$5="Y",F2282*0.05,0)</f>
        <v>0</v>
      </c>
    </row>
    <row r="2283" spans="1:8" s="494" customFormat="1" ht="15" customHeight="1">
      <c r="A2283" s="490" t="s">
        <v>295</v>
      </c>
      <c r="B2283" s="498" t="s">
        <v>1387</v>
      </c>
      <c r="C2283" s="507" t="str">
        <f t="shared" si="109"/>
        <v>13-01</v>
      </c>
      <c r="D2283" s="500">
        <v>0</v>
      </c>
      <c r="F2283" s="492">
        <f t="shared" si="107"/>
        <v>0</v>
      </c>
      <c r="G2283" s="492">
        <f t="shared" si="108"/>
        <v>0</v>
      </c>
      <c r="H2283" s="492">
        <f>IF($S$6="Y",F2283*0.05,0)</f>
        <v>0</v>
      </c>
    </row>
    <row r="2284" spans="1:8" s="494" customFormat="1" ht="15" customHeight="1">
      <c r="A2284" s="490" t="s">
        <v>295</v>
      </c>
      <c r="B2284" s="498" t="s">
        <v>1387</v>
      </c>
      <c r="C2284" s="508" t="str">
        <f t="shared" si="109"/>
        <v>07-13</v>
      </c>
      <c r="D2284" s="500">
        <v>0</v>
      </c>
      <c r="F2284" s="492">
        <f t="shared" si="107"/>
        <v>0</v>
      </c>
      <c r="G2284" s="492">
        <f t="shared" si="108"/>
        <v>0</v>
      </c>
      <c r="H2284" s="492">
        <f>IF($S$7="Y",F2284*0.05,0)</f>
        <v>0</v>
      </c>
    </row>
    <row r="2285" spans="1:8" s="494" customFormat="1" ht="15" customHeight="1">
      <c r="A2285" s="490" t="s">
        <v>295</v>
      </c>
      <c r="B2285" s="498" t="s">
        <v>1387</v>
      </c>
      <c r="C2285" s="509" t="str">
        <f t="shared" si="109"/>
        <v>11-26</v>
      </c>
      <c r="D2285" s="500">
        <v>0</v>
      </c>
      <c r="F2285" s="492">
        <f t="shared" si="107"/>
        <v>0</v>
      </c>
      <c r="G2285" s="492">
        <f t="shared" si="108"/>
        <v>0</v>
      </c>
      <c r="H2285" s="492">
        <f>IF($S$8="Y",F2285*0.05,0)</f>
        <v>0</v>
      </c>
    </row>
    <row r="2286" spans="1:8" s="494" customFormat="1" ht="15" customHeight="1">
      <c r="A2286" s="490" t="s">
        <v>295</v>
      </c>
      <c r="B2286" s="498" t="s">
        <v>1387</v>
      </c>
      <c r="C2286" s="512" t="str">
        <f t="shared" si="109"/>
        <v>18-01</v>
      </c>
      <c r="D2286" s="500">
        <v>0</v>
      </c>
      <c r="F2286" s="492">
        <f t="shared" si="107"/>
        <v>0</v>
      </c>
      <c r="G2286" s="492">
        <f t="shared" si="108"/>
        <v>0</v>
      </c>
      <c r="H2286" s="492">
        <f>IF($S$9="Y",F2286*0.05,0)</f>
        <v>0</v>
      </c>
    </row>
    <row r="2287" spans="1:8" s="494" customFormat="1" ht="15" customHeight="1">
      <c r="A2287" s="490" t="s">
        <v>295</v>
      </c>
      <c r="B2287" s="498" t="s">
        <v>1387</v>
      </c>
      <c r="C2287" s="513" t="str">
        <f t="shared" si="109"/>
        <v>Color Code</v>
      </c>
      <c r="D2287" s="500">
        <v>0</v>
      </c>
      <c r="F2287" s="492">
        <f t="shared" si="107"/>
        <v>0</v>
      </c>
      <c r="G2287" s="492">
        <f t="shared" si="108"/>
        <v>0</v>
      </c>
      <c r="H2287" s="492">
        <f>IF($S$10="Y",F2287*0.05,0)</f>
        <v>0</v>
      </c>
    </row>
    <row r="2288" spans="1:8" s="494" customFormat="1" ht="15" customHeight="1">
      <c r="A2288" s="490" t="s">
        <v>275</v>
      </c>
      <c r="B2288" s="498" t="s">
        <v>1388</v>
      </c>
      <c r="C2288" s="499" t="str">
        <f t="shared" si="109"/>
        <v>11-12</v>
      </c>
      <c r="D2288" s="500">
        <v>0</v>
      </c>
      <c r="F2288" s="492">
        <f t="shared" si="107"/>
        <v>0</v>
      </c>
      <c r="G2288" s="492">
        <f t="shared" si="108"/>
        <v>0</v>
      </c>
      <c r="H2288" s="492">
        <f>IF($S$2="Y",F2288*0.05,0)</f>
        <v>0</v>
      </c>
    </row>
    <row r="2289" spans="1:8" s="494" customFormat="1" ht="15" customHeight="1">
      <c r="A2289" s="490" t="s">
        <v>275</v>
      </c>
      <c r="B2289" s="498" t="s">
        <v>1388</v>
      </c>
      <c r="C2289" s="504" t="str">
        <f t="shared" si="109"/>
        <v>14-01</v>
      </c>
      <c r="D2289" s="500">
        <v>0</v>
      </c>
      <c r="F2289" s="492">
        <f t="shared" si="107"/>
        <v>0</v>
      </c>
      <c r="G2289" s="492">
        <f t="shared" si="108"/>
        <v>0</v>
      </c>
      <c r="H2289" s="492">
        <f>IF($S$3="Y",F2289*0.05,0)</f>
        <v>0</v>
      </c>
    </row>
    <row r="2290" spans="1:8" s="494" customFormat="1" ht="15" customHeight="1">
      <c r="A2290" s="490" t="s">
        <v>275</v>
      </c>
      <c r="B2290" s="498" t="s">
        <v>1388</v>
      </c>
      <c r="C2290" s="505" t="str">
        <f t="shared" si="109"/>
        <v>15-12</v>
      </c>
      <c r="D2290" s="500">
        <v>0</v>
      </c>
      <c r="F2290" s="492">
        <f t="shared" si="107"/>
        <v>0</v>
      </c>
      <c r="G2290" s="492">
        <f t="shared" si="108"/>
        <v>0</v>
      </c>
      <c r="H2290" s="492">
        <f>IF($S$4="Y",F2290*0.05,0)</f>
        <v>0</v>
      </c>
    </row>
    <row r="2291" spans="1:8" s="494" customFormat="1" ht="15" customHeight="1">
      <c r="A2291" s="490" t="s">
        <v>275</v>
      </c>
      <c r="B2291" s="498" t="s">
        <v>1388</v>
      </c>
      <c r="C2291" s="506" t="str">
        <f t="shared" si="109"/>
        <v>16-16</v>
      </c>
      <c r="D2291" s="500">
        <v>0</v>
      </c>
      <c r="F2291" s="492">
        <f t="shared" si="107"/>
        <v>0</v>
      </c>
      <c r="G2291" s="492">
        <f t="shared" si="108"/>
        <v>0</v>
      </c>
      <c r="H2291" s="492">
        <f>IF($S$5="Y",F2291*0.05,0)</f>
        <v>0</v>
      </c>
    </row>
    <row r="2292" spans="1:8" s="494" customFormat="1" ht="15" customHeight="1">
      <c r="A2292" s="490" t="s">
        <v>275</v>
      </c>
      <c r="B2292" s="498" t="s">
        <v>1388</v>
      </c>
      <c r="C2292" s="507" t="str">
        <f t="shared" si="109"/>
        <v>13-01</v>
      </c>
      <c r="D2292" s="500">
        <v>0</v>
      </c>
      <c r="F2292" s="492">
        <f t="shared" si="107"/>
        <v>0</v>
      </c>
      <c r="G2292" s="492">
        <f t="shared" si="108"/>
        <v>0</v>
      </c>
      <c r="H2292" s="492">
        <f>IF($S$6="Y",F2292*0.05,0)</f>
        <v>0</v>
      </c>
    </row>
    <row r="2293" spans="1:8" s="494" customFormat="1" ht="15" customHeight="1">
      <c r="A2293" s="490" t="s">
        <v>275</v>
      </c>
      <c r="B2293" s="498" t="s">
        <v>1388</v>
      </c>
      <c r="C2293" s="508" t="str">
        <f t="shared" si="109"/>
        <v>07-13</v>
      </c>
      <c r="D2293" s="500">
        <v>0</v>
      </c>
      <c r="F2293" s="492">
        <f t="shared" si="107"/>
        <v>0</v>
      </c>
      <c r="G2293" s="492">
        <f t="shared" si="108"/>
        <v>0</v>
      </c>
      <c r="H2293" s="492">
        <f>IF($S$7="Y",F2293*0.05,0)</f>
        <v>0</v>
      </c>
    </row>
    <row r="2294" spans="1:8" s="494" customFormat="1" ht="15" customHeight="1">
      <c r="A2294" s="490" t="s">
        <v>275</v>
      </c>
      <c r="B2294" s="498" t="s">
        <v>1388</v>
      </c>
      <c r="C2294" s="509" t="str">
        <f t="shared" si="109"/>
        <v>11-26</v>
      </c>
      <c r="D2294" s="500">
        <v>0</v>
      </c>
      <c r="F2294" s="492">
        <f t="shared" si="107"/>
        <v>0</v>
      </c>
      <c r="G2294" s="492">
        <f t="shared" si="108"/>
        <v>0</v>
      </c>
      <c r="H2294" s="492">
        <f>IF($S$8="Y",F2294*0.05,0)</f>
        <v>0</v>
      </c>
    </row>
    <row r="2295" spans="1:8" s="494" customFormat="1" ht="15" customHeight="1">
      <c r="A2295" s="490" t="s">
        <v>275</v>
      </c>
      <c r="B2295" s="498" t="s">
        <v>1388</v>
      </c>
      <c r="C2295" s="512" t="str">
        <f t="shared" si="109"/>
        <v>18-01</v>
      </c>
      <c r="D2295" s="500">
        <v>0</v>
      </c>
      <c r="F2295" s="492">
        <f t="shared" si="107"/>
        <v>0</v>
      </c>
      <c r="G2295" s="492">
        <f t="shared" si="108"/>
        <v>0</v>
      </c>
      <c r="H2295" s="492">
        <f>IF($S$9="Y",F2295*0.05,0)</f>
        <v>0</v>
      </c>
    </row>
    <row r="2296" spans="1:8" s="494" customFormat="1" ht="15" customHeight="1">
      <c r="A2296" s="490" t="s">
        <v>275</v>
      </c>
      <c r="B2296" s="498" t="s">
        <v>1388</v>
      </c>
      <c r="C2296" s="513" t="str">
        <f t="shared" si="109"/>
        <v>Color Code</v>
      </c>
      <c r="D2296" s="500">
        <v>0</v>
      </c>
      <c r="F2296" s="492">
        <f t="shared" si="107"/>
        <v>0</v>
      </c>
      <c r="G2296" s="492">
        <f t="shared" si="108"/>
        <v>0</v>
      </c>
      <c r="H2296" s="492">
        <f>IF($S$10="Y",F2296*0.05,0)</f>
        <v>0</v>
      </c>
    </row>
    <row r="2297" spans="1:8" s="494" customFormat="1" ht="15" customHeight="1">
      <c r="A2297" s="490" t="s">
        <v>297</v>
      </c>
      <c r="B2297" s="498" t="s">
        <v>1389</v>
      </c>
      <c r="C2297" s="499" t="str">
        <f t="shared" si="109"/>
        <v>11-12</v>
      </c>
      <c r="D2297" s="500">
        <v>0</v>
      </c>
      <c r="F2297" s="492">
        <f t="shared" si="107"/>
        <v>0</v>
      </c>
      <c r="G2297" s="492">
        <f t="shared" si="108"/>
        <v>0</v>
      </c>
      <c r="H2297" s="492">
        <f>IF($S$2="Y",F2297*0.05,0)</f>
        <v>0</v>
      </c>
    </row>
    <row r="2298" spans="1:8" s="494" customFormat="1" ht="15" customHeight="1">
      <c r="A2298" s="490" t="s">
        <v>297</v>
      </c>
      <c r="B2298" s="498" t="s">
        <v>1389</v>
      </c>
      <c r="C2298" s="504" t="str">
        <f t="shared" si="109"/>
        <v>14-01</v>
      </c>
      <c r="D2298" s="500">
        <v>0</v>
      </c>
      <c r="F2298" s="492">
        <f t="shared" si="107"/>
        <v>0</v>
      </c>
      <c r="G2298" s="492">
        <f t="shared" si="108"/>
        <v>0</v>
      </c>
      <c r="H2298" s="492">
        <f>IF($S$3="Y",F2298*0.05,0)</f>
        <v>0</v>
      </c>
    </row>
    <row r="2299" spans="1:8" s="494" customFormat="1" ht="15" customHeight="1">
      <c r="A2299" s="490" t="s">
        <v>297</v>
      </c>
      <c r="B2299" s="498" t="s">
        <v>1389</v>
      </c>
      <c r="C2299" s="505" t="str">
        <f t="shared" si="109"/>
        <v>15-12</v>
      </c>
      <c r="D2299" s="500">
        <v>0</v>
      </c>
      <c r="F2299" s="492">
        <f t="shared" si="107"/>
        <v>0</v>
      </c>
      <c r="G2299" s="492">
        <f t="shared" si="108"/>
        <v>0</v>
      </c>
      <c r="H2299" s="492">
        <f>IF($S$4="Y",F2299*0.05,0)</f>
        <v>0</v>
      </c>
    </row>
    <row r="2300" spans="1:8" s="494" customFormat="1" ht="15" customHeight="1">
      <c r="A2300" s="490" t="s">
        <v>297</v>
      </c>
      <c r="B2300" s="498" t="s">
        <v>1389</v>
      </c>
      <c r="C2300" s="506" t="str">
        <f t="shared" si="109"/>
        <v>16-16</v>
      </c>
      <c r="D2300" s="500">
        <v>0</v>
      </c>
      <c r="F2300" s="492">
        <f t="shared" si="107"/>
        <v>0</v>
      </c>
      <c r="G2300" s="492">
        <f t="shared" si="108"/>
        <v>0</v>
      </c>
      <c r="H2300" s="492">
        <f>IF($S$5="Y",F2300*0.05,0)</f>
        <v>0</v>
      </c>
    </row>
    <row r="2301" spans="1:8" s="494" customFormat="1" ht="15" customHeight="1">
      <c r="A2301" s="490" t="s">
        <v>297</v>
      </c>
      <c r="B2301" s="498" t="s">
        <v>1389</v>
      </c>
      <c r="C2301" s="507" t="str">
        <f t="shared" si="109"/>
        <v>13-01</v>
      </c>
      <c r="D2301" s="500">
        <v>0</v>
      </c>
      <c r="F2301" s="492">
        <f t="shared" si="107"/>
        <v>0</v>
      </c>
      <c r="G2301" s="492">
        <f t="shared" si="108"/>
        <v>0</v>
      </c>
      <c r="H2301" s="492">
        <f>IF($S$6="Y",F2301*0.05,0)</f>
        <v>0</v>
      </c>
    </row>
    <row r="2302" spans="1:8" s="494" customFormat="1" ht="15" customHeight="1">
      <c r="A2302" s="490" t="s">
        <v>297</v>
      </c>
      <c r="B2302" s="498" t="s">
        <v>1389</v>
      </c>
      <c r="C2302" s="508" t="str">
        <f t="shared" si="109"/>
        <v>07-13</v>
      </c>
      <c r="D2302" s="500">
        <v>0</v>
      </c>
      <c r="F2302" s="492">
        <f t="shared" si="107"/>
        <v>0</v>
      </c>
      <c r="G2302" s="492">
        <f t="shared" si="108"/>
        <v>0</v>
      </c>
      <c r="H2302" s="492">
        <f>IF($S$7="Y",F2302*0.05,0)</f>
        <v>0</v>
      </c>
    </row>
    <row r="2303" spans="1:8" s="494" customFormat="1" ht="15" customHeight="1">
      <c r="A2303" s="490" t="s">
        <v>297</v>
      </c>
      <c r="B2303" s="498" t="s">
        <v>1389</v>
      </c>
      <c r="C2303" s="509" t="str">
        <f t="shared" si="109"/>
        <v>11-26</v>
      </c>
      <c r="D2303" s="500">
        <v>0</v>
      </c>
      <c r="F2303" s="492">
        <f t="shared" si="107"/>
        <v>0</v>
      </c>
      <c r="G2303" s="492">
        <f t="shared" si="108"/>
        <v>0</v>
      </c>
      <c r="H2303" s="492">
        <f>IF($S$8="Y",F2303*0.05,0)</f>
        <v>0</v>
      </c>
    </row>
    <row r="2304" spans="1:8" s="494" customFormat="1" ht="15" customHeight="1">
      <c r="A2304" s="490" t="s">
        <v>297</v>
      </c>
      <c r="B2304" s="498" t="s">
        <v>1389</v>
      </c>
      <c r="C2304" s="512" t="str">
        <f t="shared" si="109"/>
        <v>18-01</v>
      </c>
      <c r="D2304" s="500">
        <v>0</v>
      </c>
      <c r="F2304" s="492">
        <f t="shared" si="107"/>
        <v>0</v>
      </c>
      <c r="G2304" s="492">
        <f t="shared" si="108"/>
        <v>0</v>
      </c>
      <c r="H2304" s="492">
        <f>IF($S$9="Y",F2304*0.05,0)</f>
        <v>0</v>
      </c>
    </row>
    <row r="2305" spans="1:8" s="494" customFormat="1" ht="15" customHeight="1">
      <c r="A2305" s="490" t="s">
        <v>297</v>
      </c>
      <c r="B2305" s="498" t="s">
        <v>1389</v>
      </c>
      <c r="C2305" s="513" t="str">
        <f t="shared" si="109"/>
        <v>Color Code</v>
      </c>
      <c r="D2305" s="500">
        <v>0</v>
      </c>
      <c r="F2305" s="492">
        <f t="shared" si="107"/>
        <v>0</v>
      </c>
      <c r="G2305" s="492">
        <f t="shared" si="108"/>
        <v>0</v>
      </c>
      <c r="H2305" s="492">
        <f>IF($S$10="Y",F2305*0.05,0)</f>
        <v>0</v>
      </c>
    </row>
    <row r="2306" spans="1:8" s="494" customFormat="1" ht="15" customHeight="1">
      <c r="A2306" s="490" t="s">
        <v>1390</v>
      </c>
      <c r="B2306" s="498" t="s">
        <v>1391</v>
      </c>
      <c r="C2306" s="499" t="str">
        <f t="shared" si="109"/>
        <v>11-12</v>
      </c>
      <c r="D2306" s="500">
        <v>0</v>
      </c>
      <c r="F2306" s="492">
        <f t="shared" ref="F2306:F2369" si="110">D2306*E2306</f>
        <v>0</v>
      </c>
      <c r="G2306" s="492">
        <f t="shared" ref="G2306:G2369" si="111">IF($S$11="Y",F2306*0.05,0)</f>
        <v>0</v>
      </c>
      <c r="H2306" s="492">
        <f>IF($S$2="Y",F2306*0.05,0)</f>
        <v>0</v>
      </c>
    </row>
    <row r="2307" spans="1:8" s="494" customFormat="1" ht="15" customHeight="1">
      <c r="A2307" s="490" t="s">
        <v>1390</v>
      </c>
      <c r="B2307" s="498" t="s">
        <v>1391</v>
      </c>
      <c r="C2307" s="504" t="str">
        <f t="shared" si="109"/>
        <v>14-01</v>
      </c>
      <c r="D2307" s="500">
        <v>0</v>
      </c>
      <c r="F2307" s="492">
        <f t="shared" si="110"/>
        <v>0</v>
      </c>
      <c r="G2307" s="492">
        <f t="shared" si="111"/>
        <v>0</v>
      </c>
      <c r="H2307" s="492">
        <f>IF($S$3="Y",F2307*0.05,0)</f>
        <v>0</v>
      </c>
    </row>
    <row r="2308" spans="1:8" s="494" customFormat="1" ht="15" customHeight="1">
      <c r="A2308" s="490" t="s">
        <v>1390</v>
      </c>
      <c r="B2308" s="498" t="s">
        <v>1391</v>
      </c>
      <c r="C2308" s="505" t="str">
        <f t="shared" si="109"/>
        <v>15-12</v>
      </c>
      <c r="D2308" s="500">
        <v>0</v>
      </c>
      <c r="F2308" s="492">
        <f t="shared" si="110"/>
        <v>0</v>
      </c>
      <c r="G2308" s="492">
        <f t="shared" si="111"/>
        <v>0</v>
      </c>
      <c r="H2308" s="492">
        <f>IF($S$4="Y",F2308*0.05,0)</f>
        <v>0</v>
      </c>
    </row>
    <row r="2309" spans="1:8" s="494" customFormat="1" ht="15" customHeight="1">
      <c r="A2309" s="490" t="s">
        <v>1390</v>
      </c>
      <c r="B2309" s="498" t="s">
        <v>1391</v>
      </c>
      <c r="C2309" s="506" t="str">
        <f t="shared" si="109"/>
        <v>16-16</v>
      </c>
      <c r="D2309" s="500">
        <v>0</v>
      </c>
      <c r="F2309" s="492">
        <f t="shared" si="110"/>
        <v>0</v>
      </c>
      <c r="G2309" s="492">
        <f t="shared" si="111"/>
        <v>0</v>
      </c>
      <c r="H2309" s="492">
        <f>IF($S$5="Y",F2309*0.05,0)</f>
        <v>0</v>
      </c>
    </row>
    <row r="2310" spans="1:8" s="494" customFormat="1" ht="15" customHeight="1">
      <c r="A2310" s="490" t="s">
        <v>1390</v>
      </c>
      <c r="B2310" s="498" t="s">
        <v>1391</v>
      </c>
      <c r="C2310" s="507" t="str">
        <f t="shared" si="109"/>
        <v>13-01</v>
      </c>
      <c r="D2310" s="500">
        <v>0</v>
      </c>
      <c r="F2310" s="492">
        <f t="shared" si="110"/>
        <v>0</v>
      </c>
      <c r="G2310" s="492">
        <f t="shared" si="111"/>
        <v>0</v>
      </c>
      <c r="H2310" s="492">
        <f>IF($S$6="Y",F2310*0.05,0)</f>
        <v>0</v>
      </c>
    </row>
    <row r="2311" spans="1:8" s="494" customFormat="1" ht="15" customHeight="1">
      <c r="A2311" s="490" t="s">
        <v>1390</v>
      </c>
      <c r="B2311" s="498" t="s">
        <v>1391</v>
      </c>
      <c r="C2311" s="508" t="str">
        <f t="shared" ref="C2311:C2374" si="112">C2302</f>
        <v>07-13</v>
      </c>
      <c r="D2311" s="500">
        <v>0</v>
      </c>
      <c r="F2311" s="492">
        <f t="shared" si="110"/>
        <v>0</v>
      </c>
      <c r="G2311" s="492">
        <f t="shared" si="111"/>
        <v>0</v>
      </c>
      <c r="H2311" s="492">
        <f>IF($S$7="Y",F2311*0.05,0)</f>
        <v>0</v>
      </c>
    </row>
    <row r="2312" spans="1:8" s="494" customFormat="1" ht="15" customHeight="1">
      <c r="A2312" s="490" t="s">
        <v>1390</v>
      </c>
      <c r="B2312" s="498" t="s">
        <v>1391</v>
      </c>
      <c r="C2312" s="509" t="str">
        <f t="shared" si="112"/>
        <v>11-26</v>
      </c>
      <c r="D2312" s="500">
        <v>0</v>
      </c>
      <c r="F2312" s="492">
        <f t="shared" si="110"/>
        <v>0</v>
      </c>
      <c r="G2312" s="492">
        <f t="shared" si="111"/>
        <v>0</v>
      </c>
      <c r="H2312" s="492">
        <f>IF($S$8="Y",F2312*0.05,0)</f>
        <v>0</v>
      </c>
    </row>
    <row r="2313" spans="1:8" s="494" customFormat="1" ht="15" customHeight="1">
      <c r="A2313" s="490" t="s">
        <v>1390</v>
      </c>
      <c r="B2313" s="498" t="s">
        <v>1391</v>
      </c>
      <c r="C2313" s="512" t="str">
        <f t="shared" si="112"/>
        <v>18-01</v>
      </c>
      <c r="D2313" s="500">
        <v>0</v>
      </c>
      <c r="F2313" s="492">
        <f t="shared" si="110"/>
        <v>0</v>
      </c>
      <c r="G2313" s="492">
        <f t="shared" si="111"/>
        <v>0</v>
      </c>
      <c r="H2313" s="492">
        <f>IF($S$9="Y",F2313*0.05,0)</f>
        <v>0</v>
      </c>
    </row>
    <row r="2314" spans="1:8" s="494" customFormat="1" ht="15" customHeight="1">
      <c r="A2314" s="490" t="s">
        <v>1390</v>
      </c>
      <c r="B2314" s="498" t="s">
        <v>1391</v>
      </c>
      <c r="C2314" s="513" t="str">
        <f t="shared" si="112"/>
        <v>Color Code</v>
      </c>
      <c r="D2314" s="500">
        <v>0</v>
      </c>
      <c r="F2314" s="492">
        <f t="shared" si="110"/>
        <v>0</v>
      </c>
      <c r="G2314" s="492">
        <f t="shared" si="111"/>
        <v>0</v>
      </c>
      <c r="H2314" s="492">
        <f>IF($S$10="Y",F2314*0.05,0)</f>
        <v>0</v>
      </c>
    </row>
    <row r="2315" spans="1:8" s="494" customFormat="1" ht="15" customHeight="1">
      <c r="A2315" s="490" t="s">
        <v>202</v>
      </c>
      <c r="B2315" s="498" t="s">
        <v>1392</v>
      </c>
      <c r="C2315" s="499" t="str">
        <f t="shared" si="112"/>
        <v>11-12</v>
      </c>
      <c r="D2315" s="500">
        <v>0</v>
      </c>
      <c r="F2315" s="492">
        <f t="shared" si="110"/>
        <v>0</v>
      </c>
      <c r="G2315" s="492">
        <f t="shared" si="111"/>
        <v>0</v>
      </c>
      <c r="H2315" s="492">
        <f>IF($S$2="Y",F2315*0.05,0)</f>
        <v>0</v>
      </c>
    </row>
    <row r="2316" spans="1:8" s="494" customFormat="1" ht="15" customHeight="1">
      <c r="A2316" s="490" t="s">
        <v>202</v>
      </c>
      <c r="B2316" s="498" t="s">
        <v>1392</v>
      </c>
      <c r="C2316" s="504" t="str">
        <f t="shared" si="112"/>
        <v>14-01</v>
      </c>
      <c r="D2316" s="500">
        <v>0</v>
      </c>
      <c r="F2316" s="492">
        <f t="shared" si="110"/>
        <v>0</v>
      </c>
      <c r="G2316" s="492">
        <f t="shared" si="111"/>
        <v>0</v>
      </c>
      <c r="H2316" s="492">
        <f>IF($S$3="Y",F2316*0.05,0)</f>
        <v>0</v>
      </c>
    </row>
    <row r="2317" spans="1:8" s="494" customFormat="1" ht="15" customHeight="1">
      <c r="A2317" s="490" t="s">
        <v>202</v>
      </c>
      <c r="B2317" s="498" t="s">
        <v>1392</v>
      </c>
      <c r="C2317" s="505" t="str">
        <f t="shared" si="112"/>
        <v>15-12</v>
      </c>
      <c r="D2317" s="500">
        <v>0</v>
      </c>
      <c r="F2317" s="492">
        <f t="shared" si="110"/>
        <v>0</v>
      </c>
      <c r="G2317" s="492">
        <f t="shared" si="111"/>
        <v>0</v>
      </c>
      <c r="H2317" s="492">
        <f>IF($S$4="Y",F2317*0.05,0)</f>
        <v>0</v>
      </c>
    </row>
    <row r="2318" spans="1:8" s="494" customFormat="1" ht="15" customHeight="1">
      <c r="A2318" s="490" t="s">
        <v>202</v>
      </c>
      <c r="B2318" s="498" t="s">
        <v>1392</v>
      </c>
      <c r="C2318" s="506" t="str">
        <f t="shared" si="112"/>
        <v>16-16</v>
      </c>
      <c r="D2318" s="500">
        <v>0</v>
      </c>
      <c r="F2318" s="492">
        <f t="shared" si="110"/>
        <v>0</v>
      </c>
      <c r="G2318" s="492">
        <f t="shared" si="111"/>
        <v>0</v>
      </c>
      <c r="H2318" s="492">
        <f>IF($S$5="Y",F2318*0.05,0)</f>
        <v>0</v>
      </c>
    </row>
    <row r="2319" spans="1:8" s="494" customFormat="1" ht="15" customHeight="1">
      <c r="A2319" s="490" t="s">
        <v>202</v>
      </c>
      <c r="B2319" s="498" t="s">
        <v>1392</v>
      </c>
      <c r="C2319" s="507" t="str">
        <f t="shared" si="112"/>
        <v>13-01</v>
      </c>
      <c r="D2319" s="500">
        <v>0</v>
      </c>
      <c r="F2319" s="492">
        <f t="shared" si="110"/>
        <v>0</v>
      </c>
      <c r="G2319" s="492">
        <f t="shared" si="111"/>
        <v>0</v>
      </c>
      <c r="H2319" s="492">
        <f>IF($S$6="Y",F2319*0.05,0)</f>
        <v>0</v>
      </c>
    </row>
    <row r="2320" spans="1:8" s="494" customFormat="1" ht="15" customHeight="1">
      <c r="A2320" s="490" t="s">
        <v>202</v>
      </c>
      <c r="B2320" s="498" t="s">
        <v>1392</v>
      </c>
      <c r="C2320" s="508" t="str">
        <f t="shared" si="112"/>
        <v>07-13</v>
      </c>
      <c r="D2320" s="500">
        <v>0</v>
      </c>
      <c r="F2320" s="492">
        <f t="shared" si="110"/>
        <v>0</v>
      </c>
      <c r="G2320" s="492">
        <f t="shared" si="111"/>
        <v>0</v>
      </c>
      <c r="H2320" s="492">
        <f>IF($S$7="Y",F2320*0.05,0)</f>
        <v>0</v>
      </c>
    </row>
    <row r="2321" spans="1:8" s="494" customFormat="1" ht="15" customHeight="1">
      <c r="A2321" s="490" t="s">
        <v>202</v>
      </c>
      <c r="B2321" s="498" t="s">
        <v>1392</v>
      </c>
      <c r="C2321" s="509" t="str">
        <f t="shared" si="112"/>
        <v>11-26</v>
      </c>
      <c r="D2321" s="500">
        <v>0</v>
      </c>
      <c r="F2321" s="492">
        <f t="shared" si="110"/>
        <v>0</v>
      </c>
      <c r="G2321" s="492">
        <f t="shared" si="111"/>
        <v>0</v>
      </c>
      <c r="H2321" s="492">
        <f>IF($S$8="Y",F2321*0.05,0)</f>
        <v>0</v>
      </c>
    </row>
    <row r="2322" spans="1:8" s="494" customFormat="1" ht="15" customHeight="1">
      <c r="A2322" s="490" t="s">
        <v>202</v>
      </c>
      <c r="B2322" s="498" t="s">
        <v>1392</v>
      </c>
      <c r="C2322" s="512" t="str">
        <f t="shared" si="112"/>
        <v>18-01</v>
      </c>
      <c r="D2322" s="500">
        <v>0</v>
      </c>
      <c r="F2322" s="492">
        <f t="shared" si="110"/>
        <v>0</v>
      </c>
      <c r="G2322" s="492">
        <f t="shared" si="111"/>
        <v>0</v>
      </c>
      <c r="H2322" s="492">
        <f>IF($S$9="Y",F2322*0.05,0)</f>
        <v>0</v>
      </c>
    </row>
    <row r="2323" spans="1:8" s="494" customFormat="1" ht="15" customHeight="1">
      <c r="A2323" s="490" t="s">
        <v>202</v>
      </c>
      <c r="B2323" s="498" t="s">
        <v>1392</v>
      </c>
      <c r="C2323" s="513" t="str">
        <f t="shared" si="112"/>
        <v>Color Code</v>
      </c>
      <c r="D2323" s="500">
        <v>0</v>
      </c>
      <c r="F2323" s="492">
        <f t="shared" si="110"/>
        <v>0</v>
      </c>
      <c r="G2323" s="492">
        <f t="shared" si="111"/>
        <v>0</v>
      </c>
      <c r="H2323" s="492">
        <f>IF($S$10="Y",F2323*0.05,0)</f>
        <v>0</v>
      </c>
    </row>
    <row r="2324" spans="1:8" s="494" customFormat="1" ht="15" customHeight="1">
      <c r="A2324" s="490" t="s">
        <v>206</v>
      </c>
      <c r="B2324" s="498" t="s">
        <v>1393</v>
      </c>
      <c r="C2324" s="499" t="str">
        <f t="shared" si="112"/>
        <v>11-12</v>
      </c>
      <c r="D2324" s="500">
        <v>0</v>
      </c>
      <c r="F2324" s="492">
        <f t="shared" si="110"/>
        <v>0</v>
      </c>
      <c r="G2324" s="492">
        <f t="shared" si="111"/>
        <v>0</v>
      </c>
      <c r="H2324" s="492">
        <f>IF($S$2="Y",F2324*0.05,0)</f>
        <v>0</v>
      </c>
    </row>
    <row r="2325" spans="1:8" s="494" customFormat="1" ht="15" customHeight="1">
      <c r="A2325" s="490" t="s">
        <v>206</v>
      </c>
      <c r="B2325" s="498" t="s">
        <v>1393</v>
      </c>
      <c r="C2325" s="504" t="str">
        <f t="shared" si="112"/>
        <v>14-01</v>
      </c>
      <c r="D2325" s="500">
        <v>0</v>
      </c>
      <c r="F2325" s="492">
        <f t="shared" si="110"/>
        <v>0</v>
      </c>
      <c r="G2325" s="492">
        <f t="shared" si="111"/>
        <v>0</v>
      </c>
      <c r="H2325" s="492">
        <f>IF($S$3="Y",F2325*0.05,0)</f>
        <v>0</v>
      </c>
    </row>
    <row r="2326" spans="1:8" s="494" customFormat="1" ht="15" customHeight="1">
      <c r="A2326" s="490" t="s">
        <v>206</v>
      </c>
      <c r="B2326" s="498" t="s">
        <v>1393</v>
      </c>
      <c r="C2326" s="505" t="str">
        <f t="shared" si="112"/>
        <v>15-12</v>
      </c>
      <c r="D2326" s="500">
        <v>0</v>
      </c>
      <c r="F2326" s="492">
        <f t="shared" si="110"/>
        <v>0</v>
      </c>
      <c r="G2326" s="492">
        <f t="shared" si="111"/>
        <v>0</v>
      </c>
      <c r="H2326" s="492">
        <f>IF($S$4="Y",F2326*0.05,0)</f>
        <v>0</v>
      </c>
    </row>
    <row r="2327" spans="1:8" s="494" customFormat="1" ht="15" customHeight="1">
      <c r="A2327" s="490" t="s">
        <v>206</v>
      </c>
      <c r="B2327" s="498" t="s">
        <v>1393</v>
      </c>
      <c r="C2327" s="506" t="str">
        <f t="shared" si="112"/>
        <v>16-16</v>
      </c>
      <c r="D2327" s="500">
        <v>0</v>
      </c>
      <c r="F2327" s="492">
        <f t="shared" si="110"/>
        <v>0</v>
      </c>
      <c r="G2327" s="492">
        <f t="shared" si="111"/>
        <v>0</v>
      </c>
      <c r="H2327" s="492">
        <f>IF($S$5="Y",F2327*0.05,0)</f>
        <v>0</v>
      </c>
    </row>
    <row r="2328" spans="1:8" s="494" customFormat="1" ht="15" customHeight="1">
      <c r="A2328" s="490" t="s">
        <v>206</v>
      </c>
      <c r="B2328" s="498" t="s">
        <v>1393</v>
      </c>
      <c r="C2328" s="507" t="str">
        <f t="shared" si="112"/>
        <v>13-01</v>
      </c>
      <c r="D2328" s="500">
        <v>0</v>
      </c>
      <c r="F2328" s="492">
        <f t="shared" si="110"/>
        <v>0</v>
      </c>
      <c r="G2328" s="492">
        <f t="shared" si="111"/>
        <v>0</v>
      </c>
      <c r="H2328" s="492">
        <f>IF($S$6="Y",F2328*0.05,0)</f>
        <v>0</v>
      </c>
    </row>
    <row r="2329" spans="1:8" s="494" customFormat="1" ht="15" customHeight="1">
      <c r="A2329" s="490" t="s">
        <v>206</v>
      </c>
      <c r="B2329" s="498" t="s">
        <v>1393</v>
      </c>
      <c r="C2329" s="508" t="str">
        <f t="shared" si="112"/>
        <v>07-13</v>
      </c>
      <c r="D2329" s="500">
        <v>0</v>
      </c>
      <c r="F2329" s="492">
        <f t="shared" si="110"/>
        <v>0</v>
      </c>
      <c r="G2329" s="492">
        <f t="shared" si="111"/>
        <v>0</v>
      </c>
      <c r="H2329" s="492">
        <f>IF($S$7="Y",F2329*0.05,0)</f>
        <v>0</v>
      </c>
    </row>
    <row r="2330" spans="1:8" s="494" customFormat="1" ht="15" customHeight="1">
      <c r="A2330" s="490" t="s">
        <v>206</v>
      </c>
      <c r="B2330" s="498" t="s">
        <v>1393</v>
      </c>
      <c r="C2330" s="509" t="str">
        <f t="shared" si="112"/>
        <v>11-26</v>
      </c>
      <c r="D2330" s="500">
        <v>0</v>
      </c>
      <c r="F2330" s="492">
        <f t="shared" si="110"/>
        <v>0</v>
      </c>
      <c r="G2330" s="492">
        <f t="shared" si="111"/>
        <v>0</v>
      </c>
      <c r="H2330" s="492">
        <f>IF($S$8="Y",F2330*0.05,0)</f>
        <v>0</v>
      </c>
    </row>
    <row r="2331" spans="1:8" s="494" customFormat="1" ht="15" customHeight="1">
      <c r="A2331" s="490" t="s">
        <v>206</v>
      </c>
      <c r="B2331" s="498" t="s">
        <v>1393</v>
      </c>
      <c r="C2331" s="512" t="str">
        <f t="shared" si="112"/>
        <v>18-01</v>
      </c>
      <c r="D2331" s="500">
        <v>0</v>
      </c>
      <c r="F2331" s="492">
        <f t="shared" si="110"/>
        <v>0</v>
      </c>
      <c r="G2331" s="492">
        <f t="shared" si="111"/>
        <v>0</v>
      </c>
      <c r="H2331" s="492">
        <f>IF($S$9="Y",F2331*0.05,0)</f>
        <v>0</v>
      </c>
    </row>
    <row r="2332" spans="1:8" s="494" customFormat="1" ht="15" customHeight="1">
      <c r="A2332" s="490" t="s">
        <v>206</v>
      </c>
      <c r="B2332" s="498" t="s">
        <v>1393</v>
      </c>
      <c r="C2332" s="513" t="str">
        <f t="shared" si="112"/>
        <v>Color Code</v>
      </c>
      <c r="D2332" s="500">
        <v>0</v>
      </c>
      <c r="F2332" s="492">
        <f t="shared" si="110"/>
        <v>0</v>
      </c>
      <c r="G2332" s="492">
        <f t="shared" si="111"/>
        <v>0</v>
      </c>
      <c r="H2332" s="492">
        <f>IF($S$10="Y",F2332*0.05,0)</f>
        <v>0</v>
      </c>
    </row>
    <row r="2333" spans="1:8" s="494" customFormat="1" ht="15" customHeight="1">
      <c r="A2333" s="490" t="s">
        <v>210</v>
      </c>
      <c r="B2333" s="498" t="s">
        <v>1394</v>
      </c>
      <c r="C2333" s="499" t="str">
        <f t="shared" si="112"/>
        <v>11-12</v>
      </c>
      <c r="D2333" s="500">
        <v>0</v>
      </c>
      <c r="F2333" s="492">
        <f t="shared" si="110"/>
        <v>0</v>
      </c>
      <c r="G2333" s="492">
        <f t="shared" si="111"/>
        <v>0</v>
      </c>
      <c r="H2333" s="492">
        <f>IF($S$2="Y",F2333*0.05,0)</f>
        <v>0</v>
      </c>
    </row>
    <row r="2334" spans="1:8" s="494" customFormat="1" ht="15" customHeight="1">
      <c r="A2334" s="490" t="s">
        <v>210</v>
      </c>
      <c r="B2334" s="498" t="s">
        <v>1394</v>
      </c>
      <c r="C2334" s="504" t="str">
        <f t="shared" si="112"/>
        <v>14-01</v>
      </c>
      <c r="D2334" s="500">
        <v>0</v>
      </c>
      <c r="F2334" s="492">
        <f t="shared" si="110"/>
        <v>0</v>
      </c>
      <c r="G2334" s="492">
        <f t="shared" si="111"/>
        <v>0</v>
      </c>
      <c r="H2334" s="492">
        <f>IF($S$3="Y",F2334*0.05,0)</f>
        <v>0</v>
      </c>
    </row>
    <row r="2335" spans="1:8" s="494" customFormat="1" ht="15" customHeight="1">
      <c r="A2335" s="490" t="s">
        <v>210</v>
      </c>
      <c r="B2335" s="498" t="s">
        <v>1394</v>
      </c>
      <c r="C2335" s="505" t="str">
        <f t="shared" si="112"/>
        <v>15-12</v>
      </c>
      <c r="D2335" s="500">
        <v>0</v>
      </c>
      <c r="F2335" s="492">
        <f t="shared" si="110"/>
        <v>0</v>
      </c>
      <c r="G2335" s="492">
        <f t="shared" si="111"/>
        <v>0</v>
      </c>
      <c r="H2335" s="492">
        <f>IF($S$4="Y",F2335*0.05,0)</f>
        <v>0</v>
      </c>
    </row>
    <row r="2336" spans="1:8" s="494" customFormat="1" ht="15" customHeight="1">
      <c r="A2336" s="490" t="s">
        <v>210</v>
      </c>
      <c r="B2336" s="498" t="s">
        <v>1394</v>
      </c>
      <c r="C2336" s="506" t="str">
        <f t="shared" si="112"/>
        <v>16-16</v>
      </c>
      <c r="D2336" s="500">
        <v>0</v>
      </c>
      <c r="F2336" s="492">
        <f t="shared" si="110"/>
        <v>0</v>
      </c>
      <c r="G2336" s="492">
        <f t="shared" si="111"/>
        <v>0</v>
      </c>
      <c r="H2336" s="492">
        <f>IF($S$5="Y",F2336*0.05,0)</f>
        <v>0</v>
      </c>
    </row>
    <row r="2337" spans="1:8" s="494" customFormat="1" ht="15" customHeight="1">
      <c r="A2337" s="490" t="s">
        <v>210</v>
      </c>
      <c r="B2337" s="498" t="s">
        <v>1394</v>
      </c>
      <c r="C2337" s="507" t="str">
        <f t="shared" si="112"/>
        <v>13-01</v>
      </c>
      <c r="D2337" s="500">
        <v>0</v>
      </c>
      <c r="F2337" s="492">
        <f t="shared" si="110"/>
        <v>0</v>
      </c>
      <c r="G2337" s="492">
        <f t="shared" si="111"/>
        <v>0</v>
      </c>
      <c r="H2337" s="492">
        <f>IF($S$6="Y",F2337*0.05,0)</f>
        <v>0</v>
      </c>
    </row>
    <row r="2338" spans="1:8" s="494" customFormat="1" ht="15" customHeight="1">
      <c r="A2338" s="490" t="s">
        <v>210</v>
      </c>
      <c r="B2338" s="498" t="s">
        <v>1394</v>
      </c>
      <c r="C2338" s="508" t="str">
        <f t="shared" si="112"/>
        <v>07-13</v>
      </c>
      <c r="D2338" s="500">
        <v>0</v>
      </c>
      <c r="F2338" s="492">
        <f t="shared" si="110"/>
        <v>0</v>
      </c>
      <c r="G2338" s="492">
        <f t="shared" si="111"/>
        <v>0</v>
      </c>
      <c r="H2338" s="492">
        <f>IF($S$7="Y",F2338*0.05,0)</f>
        <v>0</v>
      </c>
    </row>
    <row r="2339" spans="1:8" s="494" customFormat="1" ht="15" customHeight="1">
      <c r="A2339" s="490" t="s">
        <v>210</v>
      </c>
      <c r="B2339" s="498" t="s">
        <v>1394</v>
      </c>
      <c r="C2339" s="509" t="str">
        <f t="shared" si="112"/>
        <v>11-26</v>
      </c>
      <c r="D2339" s="500">
        <v>0</v>
      </c>
      <c r="F2339" s="492">
        <f t="shared" si="110"/>
        <v>0</v>
      </c>
      <c r="G2339" s="492">
        <f t="shared" si="111"/>
        <v>0</v>
      </c>
      <c r="H2339" s="492">
        <f>IF($S$8="Y",F2339*0.05,0)</f>
        <v>0</v>
      </c>
    </row>
    <row r="2340" spans="1:8" s="494" customFormat="1" ht="15" customHeight="1">
      <c r="A2340" s="490" t="s">
        <v>210</v>
      </c>
      <c r="B2340" s="498" t="s">
        <v>1394</v>
      </c>
      <c r="C2340" s="512" t="str">
        <f t="shared" si="112"/>
        <v>18-01</v>
      </c>
      <c r="D2340" s="500">
        <v>0</v>
      </c>
      <c r="F2340" s="492">
        <f t="shared" si="110"/>
        <v>0</v>
      </c>
      <c r="G2340" s="492">
        <f t="shared" si="111"/>
        <v>0</v>
      </c>
      <c r="H2340" s="492">
        <f>IF($S$9="Y",F2340*0.05,0)</f>
        <v>0</v>
      </c>
    </row>
    <row r="2341" spans="1:8" s="494" customFormat="1" ht="15" customHeight="1">
      <c r="A2341" s="490" t="s">
        <v>210</v>
      </c>
      <c r="B2341" s="498" t="s">
        <v>1394</v>
      </c>
      <c r="C2341" s="513" t="str">
        <f t="shared" si="112"/>
        <v>Color Code</v>
      </c>
      <c r="D2341" s="500">
        <v>0</v>
      </c>
      <c r="F2341" s="492">
        <f t="shared" si="110"/>
        <v>0</v>
      </c>
      <c r="G2341" s="492">
        <f t="shared" si="111"/>
        <v>0</v>
      </c>
      <c r="H2341" s="492">
        <f>IF($S$10="Y",F2341*0.05,0)</f>
        <v>0</v>
      </c>
    </row>
    <row r="2342" spans="1:8" s="494" customFormat="1" ht="15" customHeight="1">
      <c r="A2342" s="490" t="s">
        <v>265</v>
      </c>
      <c r="B2342" s="498" t="s">
        <v>1395</v>
      </c>
      <c r="C2342" s="499" t="str">
        <f t="shared" si="112"/>
        <v>11-12</v>
      </c>
      <c r="D2342" s="500">
        <v>0</v>
      </c>
      <c r="F2342" s="492">
        <f t="shared" si="110"/>
        <v>0</v>
      </c>
      <c r="G2342" s="492">
        <f t="shared" si="111"/>
        <v>0</v>
      </c>
      <c r="H2342" s="492">
        <f>IF($S$2="Y",F2342*0.05,0)</f>
        <v>0</v>
      </c>
    </row>
    <row r="2343" spans="1:8" s="494" customFormat="1" ht="15" customHeight="1">
      <c r="A2343" s="490" t="s">
        <v>265</v>
      </c>
      <c r="B2343" s="498" t="s">
        <v>1395</v>
      </c>
      <c r="C2343" s="504" t="str">
        <f t="shared" si="112"/>
        <v>14-01</v>
      </c>
      <c r="D2343" s="500">
        <v>0</v>
      </c>
      <c r="F2343" s="492">
        <f t="shared" si="110"/>
        <v>0</v>
      </c>
      <c r="G2343" s="492">
        <f t="shared" si="111"/>
        <v>0</v>
      </c>
      <c r="H2343" s="492">
        <f>IF($S$3="Y",F2343*0.05,0)</f>
        <v>0</v>
      </c>
    </row>
    <row r="2344" spans="1:8" s="494" customFormat="1" ht="15" customHeight="1">
      <c r="A2344" s="490" t="s">
        <v>265</v>
      </c>
      <c r="B2344" s="498" t="s">
        <v>1395</v>
      </c>
      <c r="C2344" s="505" t="str">
        <f t="shared" si="112"/>
        <v>15-12</v>
      </c>
      <c r="D2344" s="500">
        <v>0</v>
      </c>
      <c r="F2344" s="492">
        <f t="shared" si="110"/>
        <v>0</v>
      </c>
      <c r="G2344" s="492">
        <f t="shared" si="111"/>
        <v>0</v>
      </c>
      <c r="H2344" s="492">
        <f>IF($S$4="Y",F2344*0.05,0)</f>
        <v>0</v>
      </c>
    </row>
    <row r="2345" spans="1:8" s="494" customFormat="1" ht="15" customHeight="1">
      <c r="A2345" s="490" t="s">
        <v>265</v>
      </c>
      <c r="B2345" s="498" t="s">
        <v>1395</v>
      </c>
      <c r="C2345" s="506" t="str">
        <f t="shared" si="112"/>
        <v>16-16</v>
      </c>
      <c r="D2345" s="500">
        <v>0</v>
      </c>
      <c r="F2345" s="492">
        <f t="shared" si="110"/>
        <v>0</v>
      </c>
      <c r="G2345" s="492">
        <f t="shared" si="111"/>
        <v>0</v>
      </c>
      <c r="H2345" s="492">
        <f>IF($S$5="Y",F2345*0.05,0)</f>
        <v>0</v>
      </c>
    </row>
    <row r="2346" spans="1:8" s="494" customFormat="1" ht="15" customHeight="1">
      <c r="A2346" s="490" t="s">
        <v>265</v>
      </c>
      <c r="B2346" s="498" t="s">
        <v>1395</v>
      </c>
      <c r="C2346" s="507" t="str">
        <f t="shared" si="112"/>
        <v>13-01</v>
      </c>
      <c r="D2346" s="500">
        <v>0</v>
      </c>
      <c r="F2346" s="492">
        <f t="shared" si="110"/>
        <v>0</v>
      </c>
      <c r="G2346" s="492">
        <f t="shared" si="111"/>
        <v>0</v>
      </c>
      <c r="H2346" s="492">
        <f>IF($S$6="Y",F2346*0.05,0)</f>
        <v>0</v>
      </c>
    </row>
    <row r="2347" spans="1:8" s="494" customFormat="1" ht="15" customHeight="1">
      <c r="A2347" s="490" t="s">
        <v>265</v>
      </c>
      <c r="B2347" s="498" t="s">
        <v>1395</v>
      </c>
      <c r="C2347" s="508" t="str">
        <f t="shared" si="112"/>
        <v>07-13</v>
      </c>
      <c r="D2347" s="500">
        <v>0</v>
      </c>
      <c r="F2347" s="492">
        <f t="shared" si="110"/>
        <v>0</v>
      </c>
      <c r="G2347" s="492">
        <f t="shared" si="111"/>
        <v>0</v>
      </c>
      <c r="H2347" s="492">
        <f>IF($S$7="Y",F2347*0.05,0)</f>
        <v>0</v>
      </c>
    </row>
    <row r="2348" spans="1:8" s="494" customFormat="1" ht="15" customHeight="1">
      <c r="A2348" s="490" t="s">
        <v>265</v>
      </c>
      <c r="B2348" s="498" t="s">
        <v>1395</v>
      </c>
      <c r="C2348" s="509" t="str">
        <f t="shared" si="112"/>
        <v>11-26</v>
      </c>
      <c r="D2348" s="500">
        <v>0</v>
      </c>
      <c r="F2348" s="492">
        <f t="shared" si="110"/>
        <v>0</v>
      </c>
      <c r="G2348" s="492">
        <f t="shared" si="111"/>
        <v>0</v>
      </c>
      <c r="H2348" s="492">
        <f>IF($S$8="Y",F2348*0.05,0)</f>
        <v>0</v>
      </c>
    </row>
    <row r="2349" spans="1:8" s="494" customFormat="1" ht="15" customHeight="1">
      <c r="A2349" s="490" t="s">
        <v>265</v>
      </c>
      <c r="B2349" s="498" t="s">
        <v>1395</v>
      </c>
      <c r="C2349" s="512" t="str">
        <f t="shared" si="112"/>
        <v>18-01</v>
      </c>
      <c r="D2349" s="500">
        <v>0</v>
      </c>
      <c r="F2349" s="492">
        <f t="shared" si="110"/>
        <v>0</v>
      </c>
      <c r="G2349" s="492">
        <f t="shared" si="111"/>
        <v>0</v>
      </c>
      <c r="H2349" s="492">
        <f>IF($S$9="Y",F2349*0.05,0)</f>
        <v>0</v>
      </c>
    </row>
    <row r="2350" spans="1:8" s="494" customFormat="1" ht="15" customHeight="1">
      <c r="A2350" s="490" t="s">
        <v>265</v>
      </c>
      <c r="B2350" s="498" t="s">
        <v>1395</v>
      </c>
      <c r="C2350" s="513" t="str">
        <f t="shared" si="112"/>
        <v>Color Code</v>
      </c>
      <c r="D2350" s="500">
        <v>0</v>
      </c>
      <c r="F2350" s="492">
        <f t="shared" si="110"/>
        <v>0</v>
      </c>
      <c r="G2350" s="492">
        <f t="shared" si="111"/>
        <v>0</v>
      </c>
      <c r="H2350" s="492">
        <f>IF($S$10="Y",F2350*0.05,0)</f>
        <v>0</v>
      </c>
    </row>
    <row r="2351" spans="1:8" s="494" customFormat="1" ht="15" customHeight="1">
      <c r="A2351" s="490" t="s">
        <v>267</v>
      </c>
      <c r="B2351" s="498" t="s">
        <v>1396</v>
      </c>
      <c r="C2351" s="499" t="str">
        <f t="shared" si="112"/>
        <v>11-12</v>
      </c>
      <c r="D2351" s="500">
        <v>0</v>
      </c>
      <c r="F2351" s="492">
        <f t="shared" si="110"/>
        <v>0</v>
      </c>
      <c r="G2351" s="492">
        <f t="shared" si="111"/>
        <v>0</v>
      </c>
      <c r="H2351" s="492">
        <f>IF($S$2="Y",F2351*0.05,0)</f>
        <v>0</v>
      </c>
    </row>
    <row r="2352" spans="1:8" s="494" customFormat="1" ht="15" customHeight="1">
      <c r="A2352" s="490" t="s">
        <v>267</v>
      </c>
      <c r="B2352" s="498" t="s">
        <v>1396</v>
      </c>
      <c r="C2352" s="504" t="str">
        <f t="shared" si="112"/>
        <v>14-01</v>
      </c>
      <c r="D2352" s="500">
        <v>0</v>
      </c>
      <c r="F2352" s="492">
        <f t="shared" si="110"/>
        <v>0</v>
      </c>
      <c r="G2352" s="492">
        <f t="shared" si="111"/>
        <v>0</v>
      </c>
      <c r="H2352" s="492">
        <f>IF($S$3="Y",F2352*0.05,0)</f>
        <v>0</v>
      </c>
    </row>
    <row r="2353" spans="1:8" s="494" customFormat="1" ht="15" customHeight="1">
      <c r="A2353" s="490" t="s">
        <v>267</v>
      </c>
      <c r="B2353" s="498" t="s">
        <v>1396</v>
      </c>
      <c r="C2353" s="505" t="str">
        <f t="shared" si="112"/>
        <v>15-12</v>
      </c>
      <c r="D2353" s="500">
        <v>0</v>
      </c>
      <c r="F2353" s="492">
        <f t="shared" si="110"/>
        <v>0</v>
      </c>
      <c r="G2353" s="492">
        <f t="shared" si="111"/>
        <v>0</v>
      </c>
      <c r="H2353" s="492">
        <f>IF($S$4="Y",F2353*0.05,0)</f>
        <v>0</v>
      </c>
    </row>
    <row r="2354" spans="1:8" s="494" customFormat="1" ht="15" customHeight="1">
      <c r="A2354" s="490" t="s">
        <v>267</v>
      </c>
      <c r="B2354" s="498" t="s">
        <v>1396</v>
      </c>
      <c r="C2354" s="506" t="str">
        <f t="shared" si="112"/>
        <v>16-16</v>
      </c>
      <c r="D2354" s="500">
        <v>0</v>
      </c>
      <c r="F2354" s="492">
        <f t="shared" si="110"/>
        <v>0</v>
      </c>
      <c r="G2354" s="492">
        <f t="shared" si="111"/>
        <v>0</v>
      </c>
      <c r="H2354" s="492">
        <f>IF($S$5="Y",F2354*0.05,0)</f>
        <v>0</v>
      </c>
    </row>
    <row r="2355" spans="1:8" s="494" customFormat="1" ht="15" customHeight="1">
      <c r="A2355" s="490" t="s">
        <v>267</v>
      </c>
      <c r="B2355" s="498" t="s">
        <v>1396</v>
      </c>
      <c r="C2355" s="507" t="str">
        <f t="shared" si="112"/>
        <v>13-01</v>
      </c>
      <c r="D2355" s="500">
        <v>0</v>
      </c>
      <c r="F2355" s="492">
        <f t="shared" si="110"/>
        <v>0</v>
      </c>
      <c r="G2355" s="492">
        <f t="shared" si="111"/>
        <v>0</v>
      </c>
      <c r="H2355" s="492">
        <f>IF($S$6="Y",F2355*0.05,0)</f>
        <v>0</v>
      </c>
    </row>
    <row r="2356" spans="1:8" s="494" customFormat="1" ht="15" customHeight="1">
      <c r="A2356" s="490" t="s">
        <v>267</v>
      </c>
      <c r="B2356" s="498" t="s">
        <v>1396</v>
      </c>
      <c r="C2356" s="508" t="str">
        <f t="shared" si="112"/>
        <v>07-13</v>
      </c>
      <c r="D2356" s="500">
        <v>0</v>
      </c>
      <c r="F2356" s="492">
        <f t="shared" si="110"/>
        <v>0</v>
      </c>
      <c r="G2356" s="492">
        <f t="shared" si="111"/>
        <v>0</v>
      </c>
      <c r="H2356" s="492">
        <f>IF($S$7="Y",F2356*0.05,0)</f>
        <v>0</v>
      </c>
    </row>
    <row r="2357" spans="1:8" s="494" customFormat="1" ht="15" customHeight="1">
      <c r="A2357" s="490" t="s">
        <v>267</v>
      </c>
      <c r="B2357" s="498" t="s">
        <v>1396</v>
      </c>
      <c r="C2357" s="509" t="str">
        <f t="shared" si="112"/>
        <v>11-26</v>
      </c>
      <c r="D2357" s="500">
        <v>0</v>
      </c>
      <c r="F2357" s="492">
        <f t="shared" si="110"/>
        <v>0</v>
      </c>
      <c r="G2357" s="492">
        <f t="shared" si="111"/>
        <v>0</v>
      </c>
      <c r="H2357" s="492">
        <f>IF($S$8="Y",F2357*0.05,0)</f>
        <v>0</v>
      </c>
    </row>
    <row r="2358" spans="1:8" s="494" customFormat="1" ht="15" customHeight="1">
      <c r="A2358" s="490" t="s">
        <v>267</v>
      </c>
      <c r="B2358" s="498" t="s">
        <v>1396</v>
      </c>
      <c r="C2358" s="512" t="str">
        <f t="shared" si="112"/>
        <v>18-01</v>
      </c>
      <c r="D2358" s="500">
        <v>0</v>
      </c>
      <c r="F2358" s="492">
        <f t="shared" si="110"/>
        <v>0</v>
      </c>
      <c r="G2358" s="492">
        <f t="shared" si="111"/>
        <v>0</v>
      </c>
      <c r="H2358" s="492">
        <f>IF($S$9="Y",F2358*0.05,0)</f>
        <v>0</v>
      </c>
    </row>
    <row r="2359" spans="1:8" s="494" customFormat="1" ht="15" customHeight="1">
      <c r="A2359" s="490" t="s">
        <v>267</v>
      </c>
      <c r="B2359" s="498" t="s">
        <v>1396</v>
      </c>
      <c r="C2359" s="513" t="str">
        <f t="shared" si="112"/>
        <v>Color Code</v>
      </c>
      <c r="D2359" s="500">
        <v>0</v>
      </c>
      <c r="F2359" s="492">
        <f t="shared" si="110"/>
        <v>0</v>
      </c>
      <c r="G2359" s="492">
        <f t="shared" si="111"/>
        <v>0</v>
      </c>
      <c r="H2359" s="492">
        <f>IF($S$10="Y",F2359*0.05,0)</f>
        <v>0</v>
      </c>
    </row>
    <row r="2360" spans="1:8" s="494" customFormat="1" ht="15" customHeight="1">
      <c r="A2360" s="490" t="s">
        <v>269</v>
      </c>
      <c r="B2360" s="498" t="s">
        <v>1397</v>
      </c>
      <c r="C2360" s="499" t="str">
        <f t="shared" si="112"/>
        <v>11-12</v>
      </c>
      <c r="D2360" s="500">
        <v>0</v>
      </c>
      <c r="F2360" s="492">
        <f t="shared" si="110"/>
        <v>0</v>
      </c>
      <c r="G2360" s="492">
        <f t="shared" si="111"/>
        <v>0</v>
      </c>
      <c r="H2360" s="492">
        <f>IF($S$2="Y",F2360*0.05,0)</f>
        <v>0</v>
      </c>
    </row>
    <row r="2361" spans="1:8" s="494" customFormat="1" ht="15" customHeight="1">
      <c r="A2361" s="490" t="s">
        <v>269</v>
      </c>
      <c r="B2361" s="498" t="s">
        <v>1397</v>
      </c>
      <c r="C2361" s="504" t="str">
        <f t="shared" si="112"/>
        <v>14-01</v>
      </c>
      <c r="D2361" s="500">
        <v>0</v>
      </c>
      <c r="F2361" s="492">
        <f t="shared" si="110"/>
        <v>0</v>
      </c>
      <c r="G2361" s="492">
        <f t="shared" si="111"/>
        <v>0</v>
      </c>
      <c r="H2361" s="492">
        <f>IF($S$3="Y",F2361*0.05,0)</f>
        <v>0</v>
      </c>
    </row>
    <row r="2362" spans="1:8" s="494" customFormat="1" ht="15" customHeight="1">
      <c r="A2362" s="490" t="s">
        <v>269</v>
      </c>
      <c r="B2362" s="498" t="s">
        <v>1397</v>
      </c>
      <c r="C2362" s="505" t="str">
        <f t="shared" si="112"/>
        <v>15-12</v>
      </c>
      <c r="D2362" s="500">
        <v>0</v>
      </c>
      <c r="F2362" s="492">
        <f t="shared" si="110"/>
        <v>0</v>
      </c>
      <c r="G2362" s="492">
        <f t="shared" si="111"/>
        <v>0</v>
      </c>
      <c r="H2362" s="492">
        <f>IF($S$4="Y",F2362*0.05,0)</f>
        <v>0</v>
      </c>
    </row>
    <row r="2363" spans="1:8" s="494" customFormat="1" ht="15" customHeight="1">
      <c r="A2363" s="490" t="s">
        <v>269</v>
      </c>
      <c r="B2363" s="498" t="s">
        <v>1397</v>
      </c>
      <c r="C2363" s="506" t="str">
        <f t="shared" si="112"/>
        <v>16-16</v>
      </c>
      <c r="D2363" s="500">
        <v>0</v>
      </c>
      <c r="F2363" s="492">
        <f t="shared" si="110"/>
        <v>0</v>
      </c>
      <c r="G2363" s="492">
        <f t="shared" si="111"/>
        <v>0</v>
      </c>
      <c r="H2363" s="492">
        <f>IF($S$5="Y",F2363*0.05,0)</f>
        <v>0</v>
      </c>
    </row>
    <row r="2364" spans="1:8" s="494" customFormat="1" ht="15" customHeight="1">
      <c r="A2364" s="490" t="s">
        <v>269</v>
      </c>
      <c r="B2364" s="498" t="s">
        <v>1397</v>
      </c>
      <c r="C2364" s="507" t="str">
        <f t="shared" si="112"/>
        <v>13-01</v>
      </c>
      <c r="D2364" s="500">
        <v>0</v>
      </c>
      <c r="F2364" s="492">
        <f t="shared" si="110"/>
        <v>0</v>
      </c>
      <c r="G2364" s="492">
        <f t="shared" si="111"/>
        <v>0</v>
      </c>
      <c r="H2364" s="492">
        <f>IF($S$6="Y",F2364*0.05,0)</f>
        <v>0</v>
      </c>
    </row>
    <row r="2365" spans="1:8" s="494" customFormat="1" ht="15" customHeight="1">
      <c r="A2365" s="490" t="s">
        <v>269</v>
      </c>
      <c r="B2365" s="498" t="s">
        <v>1397</v>
      </c>
      <c r="C2365" s="508" t="str">
        <f t="shared" si="112"/>
        <v>07-13</v>
      </c>
      <c r="D2365" s="500">
        <v>0</v>
      </c>
      <c r="F2365" s="492">
        <f t="shared" si="110"/>
        <v>0</v>
      </c>
      <c r="G2365" s="492">
        <f t="shared" si="111"/>
        <v>0</v>
      </c>
      <c r="H2365" s="492">
        <f>IF($S$7="Y",F2365*0.05,0)</f>
        <v>0</v>
      </c>
    </row>
    <row r="2366" spans="1:8" s="494" customFormat="1" ht="15" customHeight="1">
      <c r="A2366" s="490" t="s">
        <v>269</v>
      </c>
      <c r="B2366" s="498" t="s">
        <v>1397</v>
      </c>
      <c r="C2366" s="509" t="str">
        <f t="shared" si="112"/>
        <v>11-26</v>
      </c>
      <c r="D2366" s="500">
        <v>0</v>
      </c>
      <c r="F2366" s="492">
        <f t="shared" si="110"/>
        <v>0</v>
      </c>
      <c r="G2366" s="492">
        <f t="shared" si="111"/>
        <v>0</v>
      </c>
      <c r="H2366" s="492">
        <f>IF($S$8="Y",F2366*0.05,0)</f>
        <v>0</v>
      </c>
    </row>
    <row r="2367" spans="1:8" s="494" customFormat="1" ht="15" customHeight="1">
      <c r="A2367" s="490" t="s">
        <v>269</v>
      </c>
      <c r="B2367" s="498" t="s">
        <v>1397</v>
      </c>
      <c r="C2367" s="512" t="str">
        <f t="shared" si="112"/>
        <v>18-01</v>
      </c>
      <c r="D2367" s="500">
        <v>0</v>
      </c>
      <c r="F2367" s="492">
        <f t="shared" si="110"/>
        <v>0</v>
      </c>
      <c r="G2367" s="492">
        <f t="shared" si="111"/>
        <v>0</v>
      </c>
      <c r="H2367" s="492">
        <f>IF($S$9="Y",F2367*0.05,0)</f>
        <v>0</v>
      </c>
    </row>
    <row r="2368" spans="1:8" s="494" customFormat="1" ht="15" customHeight="1">
      <c r="A2368" s="490" t="s">
        <v>269</v>
      </c>
      <c r="B2368" s="498" t="s">
        <v>1397</v>
      </c>
      <c r="C2368" s="513" t="str">
        <f t="shared" si="112"/>
        <v>Color Code</v>
      </c>
      <c r="D2368" s="500">
        <v>0</v>
      </c>
      <c r="F2368" s="492">
        <f t="shared" si="110"/>
        <v>0</v>
      </c>
      <c r="G2368" s="492">
        <f t="shared" si="111"/>
        <v>0</v>
      </c>
      <c r="H2368" s="492">
        <f>IF($S$10="Y",F2368*0.05,0)</f>
        <v>0</v>
      </c>
    </row>
    <row r="2369" spans="1:8" s="494" customFormat="1" ht="15" customHeight="1">
      <c r="A2369" s="490" t="s">
        <v>277</v>
      </c>
      <c r="B2369" s="498" t="s">
        <v>1398</v>
      </c>
      <c r="C2369" s="499" t="str">
        <f t="shared" si="112"/>
        <v>11-12</v>
      </c>
      <c r="D2369" s="500">
        <v>0</v>
      </c>
      <c r="F2369" s="492">
        <f t="shared" si="110"/>
        <v>0</v>
      </c>
      <c r="G2369" s="492">
        <f t="shared" si="111"/>
        <v>0</v>
      </c>
      <c r="H2369" s="492">
        <f>IF($S$2="Y",F2369*0.05,0)</f>
        <v>0</v>
      </c>
    </row>
    <row r="2370" spans="1:8" s="494" customFormat="1" ht="15" customHeight="1">
      <c r="A2370" s="490" t="s">
        <v>277</v>
      </c>
      <c r="B2370" s="498" t="s">
        <v>1398</v>
      </c>
      <c r="C2370" s="504" t="str">
        <f t="shared" si="112"/>
        <v>14-01</v>
      </c>
      <c r="D2370" s="500">
        <v>0</v>
      </c>
      <c r="F2370" s="492">
        <f t="shared" ref="F2370:F2433" si="113">D2370*E2370</f>
        <v>0</v>
      </c>
      <c r="G2370" s="492">
        <f t="shared" ref="G2370:G2433" si="114">IF($S$11="Y",F2370*0.05,0)</f>
        <v>0</v>
      </c>
      <c r="H2370" s="492">
        <f>IF($S$3="Y",F2370*0.05,0)</f>
        <v>0</v>
      </c>
    </row>
    <row r="2371" spans="1:8" s="494" customFormat="1" ht="15" customHeight="1">
      <c r="A2371" s="490" t="s">
        <v>277</v>
      </c>
      <c r="B2371" s="498" t="s">
        <v>1398</v>
      </c>
      <c r="C2371" s="505" t="str">
        <f t="shared" si="112"/>
        <v>15-12</v>
      </c>
      <c r="D2371" s="500">
        <v>0</v>
      </c>
      <c r="F2371" s="492">
        <f t="shared" si="113"/>
        <v>0</v>
      </c>
      <c r="G2371" s="492">
        <f t="shared" si="114"/>
        <v>0</v>
      </c>
      <c r="H2371" s="492">
        <f>IF($S$4="Y",F2371*0.05,0)</f>
        <v>0</v>
      </c>
    </row>
    <row r="2372" spans="1:8" s="494" customFormat="1" ht="15" customHeight="1">
      <c r="A2372" s="490" t="s">
        <v>277</v>
      </c>
      <c r="B2372" s="498" t="s">
        <v>1398</v>
      </c>
      <c r="C2372" s="506" t="str">
        <f t="shared" si="112"/>
        <v>16-16</v>
      </c>
      <c r="D2372" s="500">
        <v>0</v>
      </c>
      <c r="F2372" s="492">
        <f t="shared" si="113"/>
        <v>0</v>
      </c>
      <c r="G2372" s="492">
        <f t="shared" si="114"/>
        <v>0</v>
      </c>
      <c r="H2372" s="492">
        <f>IF($S$5="Y",F2372*0.05,0)</f>
        <v>0</v>
      </c>
    </row>
    <row r="2373" spans="1:8" s="494" customFormat="1" ht="15" customHeight="1">
      <c r="A2373" s="490" t="s">
        <v>277</v>
      </c>
      <c r="B2373" s="498" t="s">
        <v>1398</v>
      </c>
      <c r="C2373" s="507" t="str">
        <f t="shared" si="112"/>
        <v>13-01</v>
      </c>
      <c r="D2373" s="500">
        <v>0</v>
      </c>
      <c r="F2373" s="492">
        <f t="shared" si="113"/>
        <v>0</v>
      </c>
      <c r="G2373" s="492">
        <f t="shared" si="114"/>
        <v>0</v>
      </c>
      <c r="H2373" s="492">
        <f>IF($S$6="Y",F2373*0.05,0)</f>
        <v>0</v>
      </c>
    </row>
    <row r="2374" spans="1:8" s="494" customFormat="1" ht="15" customHeight="1">
      <c r="A2374" s="490" t="s">
        <v>277</v>
      </c>
      <c r="B2374" s="498" t="s">
        <v>1398</v>
      </c>
      <c r="C2374" s="508" t="str">
        <f t="shared" si="112"/>
        <v>07-13</v>
      </c>
      <c r="D2374" s="500">
        <v>0</v>
      </c>
      <c r="F2374" s="492">
        <f t="shared" si="113"/>
        <v>0</v>
      </c>
      <c r="G2374" s="492">
        <f t="shared" si="114"/>
        <v>0</v>
      </c>
      <c r="H2374" s="492">
        <f>IF($S$7="Y",F2374*0.05,0)</f>
        <v>0</v>
      </c>
    </row>
    <row r="2375" spans="1:8" s="494" customFormat="1" ht="15" customHeight="1">
      <c r="A2375" s="490" t="s">
        <v>277</v>
      </c>
      <c r="B2375" s="498" t="s">
        <v>1398</v>
      </c>
      <c r="C2375" s="509" t="str">
        <f t="shared" ref="C2375:C2438" si="115">C2366</f>
        <v>11-26</v>
      </c>
      <c r="D2375" s="500">
        <v>0</v>
      </c>
      <c r="F2375" s="492">
        <f t="shared" si="113"/>
        <v>0</v>
      </c>
      <c r="G2375" s="492">
        <f t="shared" si="114"/>
        <v>0</v>
      </c>
      <c r="H2375" s="492">
        <f>IF($S$8="Y",F2375*0.05,0)</f>
        <v>0</v>
      </c>
    </row>
    <row r="2376" spans="1:8" s="494" customFormat="1" ht="15" customHeight="1">
      <c r="A2376" s="490" t="s">
        <v>277</v>
      </c>
      <c r="B2376" s="498" t="s">
        <v>1398</v>
      </c>
      <c r="C2376" s="512" t="str">
        <f t="shared" si="115"/>
        <v>18-01</v>
      </c>
      <c r="D2376" s="500">
        <v>0</v>
      </c>
      <c r="F2376" s="492">
        <f t="shared" si="113"/>
        <v>0</v>
      </c>
      <c r="G2376" s="492">
        <f t="shared" si="114"/>
        <v>0</v>
      </c>
      <c r="H2376" s="492">
        <f>IF($S$9="Y",F2376*0.05,0)</f>
        <v>0</v>
      </c>
    </row>
    <row r="2377" spans="1:8" s="494" customFormat="1" ht="15" customHeight="1">
      <c r="A2377" s="490" t="s">
        <v>277</v>
      </c>
      <c r="B2377" s="498" t="s">
        <v>1398</v>
      </c>
      <c r="C2377" s="513" t="str">
        <f t="shared" si="115"/>
        <v>Color Code</v>
      </c>
      <c r="D2377" s="500">
        <v>0</v>
      </c>
      <c r="F2377" s="492">
        <f t="shared" si="113"/>
        <v>0</v>
      </c>
      <c r="G2377" s="492">
        <f t="shared" si="114"/>
        <v>0</v>
      </c>
      <c r="H2377" s="492">
        <f>IF($S$10="Y",F2377*0.05,0)</f>
        <v>0</v>
      </c>
    </row>
    <row r="2378" spans="1:8" s="494" customFormat="1" ht="15" customHeight="1">
      <c r="A2378" s="490" t="s">
        <v>279</v>
      </c>
      <c r="B2378" s="498" t="s">
        <v>1399</v>
      </c>
      <c r="C2378" s="499" t="str">
        <f t="shared" si="115"/>
        <v>11-12</v>
      </c>
      <c r="D2378" s="500">
        <v>0</v>
      </c>
      <c r="F2378" s="492">
        <f t="shared" si="113"/>
        <v>0</v>
      </c>
      <c r="G2378" s="492">
        <f t="shared" si="114"/>
        <v>0</v>
      </c>
      <c r="H2378" s="492">
        <f>IF($S$2="Y",F2378*0.05,0)</f>
        <v>0</v>
      </c>
    </row>
    <row r="2379" spans="1:8" s="494" customFormat="1" ht="15" customHeight="1">
      <c r="A2379" s="490" t="s">
        <v>279</v>
      </c>
      <c r="B2379" s="498" t="s">
        <v>1399</v>
      </c>
      <c r="C2379" s="504" t="str">
        <f t="shared" si="115"/>
        <v>14-01</v>
      </c>
      <c r="D2379" s="500">
        <v>0</v>
      </c>
      <c r="F2379" s="492">
        <f t="shared" si="113"/>
        <v>0</v>
      </c>
      <c r="G2379" s="492">
        <f t="shared" si="114"/>
        <v>0</v>
      </c>
      <c r="H2379" s="492">
        <f>IF($S$3="Y",F2379*0.05,0)</f>
        <v>0</v>
      </c>
    </row>
    <row r="2380" spans="1:8" s="494" customFormat="1" ht="15" customHeight="1">
      <c r="A2380" s="490" t="s">
        <v>279</v>
      </c>
      <c r="B2380" s="498" t="s">
        <v>1399</v>
      </c>
      <c r="C2380" s="505" t="str">
        <f t="shared" si="115"/>
        <v>15-12</v>
      </c>
      <c r="D2380" s="500">
        <v>0</v>
      </c>
      <c r="F2380" s="492">
        <f t="shared" si="113"/>
        <v>0</v>
      </c>
      <c r="G2380" s="492">
        <f t="shared" si="114"/>
        <v>0</v>
      </c>
      <c r="H2380" s="492">
        <f>IF($S$4="Y",F2380*0.05,0)</f>
        <v>0</v>
      </c>
    </row>
    <row r="2381" spans="1:8" s="494" customFormat="1" ht="15" customHeight="1">
      <c r="A2381" s="490" t="s">
        <v>279</v>
      </c>
      <c r="B2381" s="498" t="s">
        <v>1399</v>
      </c>
      <c r="C2381" s="506" t="str">
        <f t="shared" si="115"/>
        <v>16-16</v>
      </c>
      <c r="D2381" s="500">
        <v>0</v>
      </c>
      <c r="F2381" s="492">
        <f t="shared" si="113"/>
        <v>0</v>
      </c>
      <c r="G2381" s="492">
        <f t="shared" si="114"/>
        <v>0</v>
      </c>
      <c r="H2381" s="492">
        <f>IF($S$5="Y",F2381*0.05,0)</f>
        <v>0</v>
      </c>
    </row>
    <row r="2382" spans="1:8" s="494" customFormat="1" ht="15" customHeight="1">
      <c r="A2382" s="490" t="s">
        <v>279</v>
      </c>
      <c r="B2382" s="498" t="s">
        <v>1399</v>
      </c>
      <c r="C2382" s="507" t="str">
        <f t="shared" si="115"/>
        <v>13-01</v>
      </c>
      <c r="D2382" s="500">
        <v>0</v>
      </c>
      <c r="F2382" s="492">
        <f t="shared" si="113"/>
        <v>0</v>
      </c>
      <c r="G2382" s="492">
        <f t="shared" si="114"/>
        <v>0</v>
      </c>
      <c r="H2382" s="492">
        <f>IF($S$6="Y",F2382*0.05,0)</f>
        <v>0</v>
      </c>
    </row>
    <row r="2383" spans="1:8" s="494" customFormat="1" ht="15" customHeight="1">
      <c r="A2383" s="490" t="s">
        <v>279</v>
      </c>
      <c r="B2383" s="498" t="s">
        <v>1399</v>
      </c>
      <c r="C2383" s="508" t="str">
        <f t="shared" si="115"/>
        <v>07-13</v>
      </c>
      <c r="D2383" s="500">
        <v>0</v>
      </c>
      <c r="F2383" s="492">
        <f t="shared" si="113"/>
        <v>0</v>
      </c>
      <c r="G2383" s="492">
        <f t="shared" si="114"/>
        <v>0</v>
      </c>
      <c r="H2383" s="492">
        <f>IF($S$7="Y",F2383*0.05,0)</f>
        <v>0</v>
      </c>
    </row>
    <row r="2384" spans="1:8" s="494" customFormat="1" ht="15" customHeight="1">
      <c r="A2384" s="490" t="s">
        <v>279</v>
      </c>
      <c r="B2384" s="498" t="s">
        <v>1399</v>
      </c>
      <c r="C2384" s="509" t="str">
        <f t="shared" si="115"/>
        <v>11-26</v>
      </c>
      <c r="D2384" s="500">
        <v>0</v>
      </c>
      <c r="F2384" s="492">
        <f t="shared" si="113"/>
        <v>0</v>
      </c>
      <c r="G2384" s="492">
        <f t="shared" si="114"/>
        <v>0</v>
      </c>
      <c r="H2384" s="492">
        <f>IF($S$8="Y",F2384*0.05,0)</f>
        <v>0</v>
      </c>
    </row>
    <row r="2385" spans="1:8" s="494" customFormat="1" ht="15" customHeight="1">
      <c r="A2385" s="490" t="s">
        <v>279</v>
      </c>
      <c r="B2385" s="498" t="s">
        <v>1399</v>
      </c>
      <c r="C2385" s="512" t="str">
        <f t="shared" si="115"/>
        <v>18-01</v>
      </c>
      <c r="D2385" s="500">
        <v>0</v>
      </c>
      <c r="F2385" s="492">
        <f t="shared" si="113"/>
        <v>0</v>
      </c>
      <c r="G2385" s="492">
        <f t="shared" si="114"/>
        <v>0</v>
      </c>
      <c r="H2385" s="492">
        <f>IF($S$9="Y",F2385*0.05,0)</f>
        <v>0</v>
      </c>
    </row>
    <row r="2386" spans="1:8" s="494" customFormat="1" ht="15" customHeight="1">
      <c r="A2386" s="490" t="s">
        <v>279</v>
      </c>
      <c r="B2386" s="498" t="s">
        <v>1399</v>
      </c>
      <c r="C2386" s="513" t="str">
        <f t="shared" si="115"/>
        <v>Color Code</v>
      </c>
      <c r="D2386" s="500">
        <v>0</v>
      </c>
      <c r="F2386" s="492">
        <f t="shared" si="113"/>
        <v>0</v>
      </c>
      <c r="G2386" s="492">
        <f t="shared" si="114"/>
        <v>0</v>
      </c>
      <c r="H2386" s="492">
        <f>IF($S$10="Y",F2386*0.05,0)</f>
        <v>0</v>
      </c>
    </row>
    <row r="2387" spans="1:8" s="494" customFormat="1" ht="15" customHeight="1">
      <c r="A2387" s="490" t="s">
        <v>249</v>
      </c>
      <c r="B2387" s="498" t="s">
        <v>1400</v>
      </c>
      <c r="C2387" s="499" t="str">
        <f t="shared" si="115"/>
        <v>11-12</v>
      </c>
      <c r="D2387" s="500">
        <v>0</v>
      </c>
      <c r="F2387" s="492">
        <f t="shared" si="113"/>
        <v>0</v>
      </c>
      <c r="G2387" s="492">
        <f t="shared" si="114"/>
        <v>0</v>
      </c>
      <c r="H2387" s="492">
        <f>IF($S$2="Y",F2387*0.05,0)</f>
        <v>0</v>
      </c>
    </row>
    <row r="2388" spans="1:8" s="494" customFormat="1" ht="15" customHeight="1">
      <c r="A2388" s="490" t="s">
        <v>249</v>
      </c>
      <c r="B2388" s="498" t="s">
        <v>1400</v>
      </c>
      <c r="C2388" s="504" t="str">
        <f t="shared" si="115"/>
        <v>14-01</v>
      </c>
      <c r="D2388" s="500">
        <v>0</v>
      </c>
      <c r="F2388" s="492">
        <f t="shared" si="113"/>
        <v>0</v>
      </c>
      <c r="G2388" s="492">
        <f t="shared" si="114"/>
        <v>0</v>
      </c>
      <c r="H2388" s="492">
        <f>IF($S$3="Y",F2388*0.05,0)</f>
        <v>0</v>
      </c>
    </row>
    <row r="2389" spans="1:8" s="494" customFormat="1" ht="15" customHeight="1">
      <c r="A2389" s="490" t="s">
        <v>249</v>
      </c>
      <c r="B2389" s="498" t="s">
        <v>1400</v>
      </c>
      <c r="C2389" s="505" t="str">
        <f t="shared" si="115"/>
        <v>15-12</v>
      </c>
      <c r="D2389" s="500">
        <v>0</v>
      </c>
      <c r="F2389" s="492">
        <f t="shared" si="113"/>
        <v>0</v>
      </c>
      <c r="G2389" s="492">
        <f t="shared" si="114"/>
        <v>0</v>
      </c>
      <c r="H2389" s="492">
        <f>IF($S$4="Y",F2389*0.05,0)</f>
        <v>0</v>
      </c>
    </row>
    <row r="2390" spans="1:8" s="494" customFormat="1" ht="15" customHeight="1">
      <c r="A2390" s="490" t="s">
        <v>249</v>
      </c>
      <c r="B2390" s="498" t="s">
        <v>1400</v>
      </c>
      <c r="C2390" s="506" t="str">
        <f t="shared" si="115"/>
        <v>16-16</v>
      </c>
      <c r="D2390" s="500">
        <v>0</v>
      </c>
      <c r="F2390" s="492">
        <f t="shared" si="113"/>
        <v>0</v>
      </c>
      <c r="G2390" s="492">
        <f t="shared" si="114"/>
        <v>0</v>
      </c>
      <c r="H2390" s="492">
        <f>IF($S$5="Y",F2390*0.05,0)</f>
        <v>0</v>
      </c>
    </row>
    <row r="2391" spans="1:8" s="494" customFormat="1" ht="15" customHeight="1">
      <c r="A2391" s="490" t="s">
        <v>249</v>
      </c>
      <c r="B2391" s="498" t="s">
        <v>1400</v>
      </c>
      <c r="C2391" s="507" t="str">
        <f t="shared" si="115"/>
        <v>13-01</v>
      </c>
      <c r="D2391" s="500">
        <v>0</v>
      </c>
      <c r="F2391" s="492">
        <f t="shared" si="113"/>
        <v>0</v>
      </c>
      <c r="G2391" s="492">
        <f t="shared" si="114"/>
        <v>0</v>
      </c>
      <c r="H2391" s="492">
        <f>IF($S$6="Y",F2391*0.05,0)</f>
        <v>0</v>
      </c>
    </row>
    <row r="2392" spans="1:8" s="494" customFormat="1" ht="15" customHeight="1">
      <c r="A2392" s="490" t="s">
        <v>249</v>
      </c>
      <c r="B2392" s="498" t="s">
        <v>1400</v>
      </c>
      <c r="C2392" s="508" t="str">
        <f t="shared" si="115"/>
        <v>07-13</v>
      </c>
      <c r="D2392" s="500">
        <v>0</v>
      </c>
      <c r="F2392" s="492">
        <f t="shared" si="113"/>
        <v>0</v>
      </c>
      <c r="G2392" s="492">
        <f t="shared" si="114"/>
        <v>0</v>
      </c>
      <c r="H2392" s="492">
        <f>IF($S$7="Y",F2392*0.05,0)</f>
        <v>0</v>
      </c>
    </row>
    <row r="2393" spans="1:8" s="494" customFormat="1" ht="15" customHeight="1">
      <c r="A2393" s="490" t="s">
        <v>249</v>
      </c>
      <c r="B2393" s="498" t="s">
        <v>1400</v>
      </c>
      <c r="C2393" s="509" t="str">
        <f t="shared" si="115"/>
        <v>11-26</v>
      </c>
      <c r="D2393" s="500">
        <v>0</v>
      </c>
      <c r="F2393" s="492">
        <f t="shared" si="113"/>
        <v>0</v>
      </c>
      <c r="G2393" s="492">
        <f t="shared" si="114"/>
        <v>0</v>
      </c>
      <c r="H2393" s="492">
        <f>IF($S$8="Y",F2393*0.05,0)</f>
        <v>0</v>
      </c>
    </row>
    <row r="2394" spans="1:8" s="494" customFormat="1" ht="15" customHeight="1">
      <c r="A2394" s="490" t="s">
        <v>249</v>
      </c>
      <c r="B2394" s="498" t="s">
        <v>1400</v>
      </c>
      <c r="C2394" s="512" t="str">
        <f t="shared" si="115"/>
        <v>18-01</v>
      </c>
      <c r="D2394" s="500">
        <v>0</v>
      </c>
      <c r="F2394" s="492">
        <f t="shared" si="113"/>
        <v>0</v>
      </c>
      <c r="G2394" s="492">
        <f t="shared" si="114"/>
        <v>0</v>
      </c>
      <c r="H2394" s="492">
        <f>IF($S$9="Y",F2394*0.05,0)</f>
        <v>0</v>
      </c>
    </row>
    <row r="2395" spans="1:8" s="494" customFormat="1" ht="15" customHeight="1">
      <c r="A2395" s="490" t="s">
        <v>249</v>
      </c>
      <c r="B2395" s="498" t="s">
        <v>1400</v>
      </c>
      <c r="C2395" s="513" t="str">
        <f t="shared" si="115"/>
        <v>Color Code</v>
      </c>
      <c r="D2395" s="500">
        <v>0</v>
      </c>
      <c r="F2395" s="492">
        <f t="shared" si="113"/>
        <v>0</v>
      </c>
      <c r="G2395" s="492">
        <f t="shared" si="114"/>
        <v>0</v>
      </c>
      <c r="H2395" s="492">
        <f>IF($S$10="Y",F2395*0.05,0)</f>
        <v>0</v>
      </c>
    </row>
    <row r="2396" spans="1:8" s="494" customFormat="1" ht="15" customHeight="1">
      <c r="A2396" s="490" t="s">
        <v>233</v>
      </c>
      <c r="B2396" s="498" t="s">
        <v>1401</v>
      </c>
      <c r="C2396" s="499" t="str">
        <f t="shared" si="115"/>
        <v>11-12</v>
      </c>
      <c r="D2396" s="500">
        <v>0</v>
      </c>
      <c r="F2396" s="492">
        <f t="shared" si="113"/>
        <v>0</v>
      </c>
      <c r="G2396" s="492">
        <f t="shared" si="114"/>
        <v>0</v>
      </c>
      <c r="H2396" s="492">
        <f>IF($S$2="Y",F2396*0.05,0)</f>
        <v>0</v>
      </c>
    </row>
    <row r="2397" spans="1:8" s="494" customFormat="1" ht="15" customHeight="1">
      <c r="A2397" s="490" t="s">
        <v>233</v>
      </c>
      <c r="B2397" s="498" t="s">
        <v>1401</v>
      </c>
      <c r="C2397" s="504" t="str">
        <f t="shared" si="115"/>
        <v>14-01</v>
      </c>
      <c r="D2397" s="500">
        <v>0</v>
      </c>
      <c r="F2397" s="492">
        <f t="shared" si="113"/>
        <v>0</v>
      </c>
      <c r="G2397" s="492">
        <f t="shared" si="114"/>
        <v>0</v>
      </c>
      <c r="H2397" s="492">
        <f>IF($S$3="Y",F2397*0.05,0)</f>
        <v>0</v>
      </c>
    </row>
    <row r="2398" spans="1:8" s="494" customFormat="1" ht="15" customHeight="1">
      <c r="A2398" s="490" t="s">
        <v>233</v>
      </c>
      <c r="B2398" s="498" t="s">
        <v>1401</v>
      </c>
      <c r="C2398" s="505" t="str">
        <f t="shared" si="115"/>
        <v>15-12</v>
      </c>
      <c r="D2398" s="500">
        <v>0</v>
      </c>
      <c r="F2398" s="492">
        <f t="shared" si="113"/>
        <v>0</v>
      </c>
      <c r="G2398" s="492">
        <f t="shared" si="114"/>
        <v>0</v>
      </c>
      <c r="H2398" s="492">
        <f>IF($S$4="Y",F2398*0.05,0)</f>
        <v>0</v>
      </c>
    </row>
    <row r="2399" spans="1:8" s="494" customFormat="1" ht="15" customHeight="1">
      <c r="A2399" s="490" t="s">
        <v>233</v>
      </c>
      <c r="B2399" s="498" t="s">
        <v>1401</v>
      </c>
      <c r="C2399" s="506" t="str">
        <f t="shared" si="115"/>
        <v>16-16</v>
      </c>
      <c r="D2399" s="500">
        <v>0</v>
      </c>
      <c r="F2399" s="492">
        <f t="shared" si="113"/>
        <v>0</v>
      </c>
      <c r="G2399" s="492">
        <f t="shared" si="114"/>
        <v>0</v>
      </c>
      <c r="H2399" s="492">
        <f>IF($S$5="Y",F2399*0.05,0)</f>
        <v>0</v>
      </c>
    </row>
    <row r="2400" spans="1:8" s="494" customFormat="1" ht="15" customHeight="1">
      <c r="A2400" s="490" t="s">
        <v>233</v>
      </c>
      <c r="B2400" s="498" t="s">
        <v>1401</v>
      </c>
      <c r="C2400" s="507" t="str">
        <f t="shared" si="115"/>
        <v>13-01</v>
      </c>
      <c r="D2400" s="500">
        <v>0</v>
      </c>
      <c r="F2400" s="492">
        <f t="shared" si="113"/>
        <v>0</v>
      </c>
      <c r="G2400" s="492">
        <f t="shared" si="114"/>
        <v>0</v>
      </c>
      <c r="H2400" s="492">
        <f>IF($S$6="Y",F2400*0.05,0)</f>
        <v>0</v>
      </c>
    </row>
    <row r="2401" spans="1:8" s="494" customFormat="1" ht="15" customHeight="1">
      <c r="A2401" s="490" t="s">
        <v>233</v>
      </c>
      <c r="B2401" s="498" t="s">
        <v>1401</v>
      </c>
      <c r="C2401" s="508" t="str">
        <f t="shared" si="115"/>
        <v>07-13</v>
      </c>
      <c r="D2401" s="500">
        <v>0</v>
      </c>
      <c r="F2401" s="492">
        <f t="shared" si="113"/>
        <v>0</v>
      </c>
      <c r="G2401" s="492">
        <f t="shared" si="114"/>
        <v>0</v>
      </c>
      <c r="H2401" s="492">
        <f>IF($S$7="Y",F2401*0.05,0)</f>
        <v>0</v>
      </c>
    </row>
    <row r="2402" spans="1:8" s="494" customFormat="1" ht="15" customHeight="1">
      <c r="A2402" s="490" t="s">
        <v>233</v>
      </c>
      <c r="B2402" s="498" t="s">
        <v>1401</v>
      </c>
      <c r="C2402" s="509" t="str">
        <f t="shared" si="115"/>
        <v>11-26</v>
      </c>
      <c r="D2402" s="500">
        <v>0</v>
      </c>
      <c r="F2402" s="492">
        <f t="shared" si="113"/>
        <v>0</v>
      </c>
      <c r="G2402" s="492">
        <f t="shared" si="114"/>
        <v>0</v>
      </c>
      <c r="H2402" s="492">
        <f>IF($S$8="Y",F2402*0.05,0)</f>
        <v>0</v>
      </c>
    </row>
    <row r="2403" spans="1:8" s="494" customFormat="1" ht="15" customHeight="1">
      <c r="A2403" s="490" t="s">
        <v>233</v>
      </c>
      <c r="B2403" s="498" t="s">
        <v>1401</v>
      </c>
      <c r="C2403" s="512" t="str">
        <f t="shared" si="115"/>
        <v>18-01</v>
      </c>
      <c r="D2403" s="500">
        <v>0</v>
      </c>
      <c r="F2403" s="492">
        <f t="shared" si="113"/>
        <v>0</v>
      </c>
      <c r="G2403" s="492">
        <f t="shared" si="114"/>
        <v>0</v>
      </c>
      <c r="H2403" s="492">
        <f>IF($S$9="Y",F2403*0.05,0)</f>
        <v>0</v>
      </c>
    </row>
    <row r="2404" spans="1:8" s="494" customFormat="1" ht="15" customHeight="1">
      <c r="A2404" s="490" t="s">
        <v>233</v>
      </c>
      <c r="B2404" s="498" t="s">
        <v>1401</v>
      </c>
      <c r="C2404" s="513" t="str">
        <f t="shared" si="115"/>
        <v>Color Code</v>
      </c>
      <c r="D2404" s="500">
        <v>0</v>
      </c>
      <c r="F2404" s="492">
        <f t="shared" si="113"/>
        <v>0</v>
      </c>
      <c r="G2404" s="492">
        <f t="shared" si="114"/>
        <v>0</v>
      </c>
      <c r="H2404" s="492">
        <f>IF($S$10="Y",F2404*0.05,0)</f>
        <v>0</v>
      </c>
    </row>
    <row r="2405" spans="1:8" s="494" customFormat="1" ht="15" customHeight="1">
      <c r="A2405" s="490" t="s">
        <v>235</v>
      </c>
      <c r="B2405" s="498" t="s">
        <v>1402</v>
      </c>
      <c r="C2405" s="499" t="str">
        <f t="shared" si="115"/>
        <v>11-12</v>
      </c>
      <c r="D2405" s="500">
        <v>0</v>
      </c>
      <c r="F2405" s="492">
        <f t="shared" si="113"/>
        <v>0</v>
      </c>
      <c r="G2405" s="492">
        <f t="shared" si="114"/>
        <v>0</v>
      </c>
      <c r="H2405" s="492">
        <f>IF($S$2="Y",F2405*0.05,0)</f>
        <v>0</v>
      </c>
    </row>
    <row r="2406" spans="1:8" s="494" customFormat="1" ht="15" customHeight="1">
      <c r="A2406" s="490" t="s">
        <v>235</v>
      </c>
      <c r="B2406" s="498" t="s">
        <v>1402</v>
      </c>
      <c r="C2406" s="504" t="str">
        <f t="shared" si="115"/>
        <v>14-01</v>
      </c>
      <c r="D2406" s="500">
        <v>0</v>
      </c>
      <c r="F2406" s="492">
        <f t="shared" si="113"/>
        <v>0</v>
      </c>
      <c r="G2406" s="492">
        <f t="shared" si="114"/>
        <v>0</v>
      </c>
      <c r="H2406" s="492">
        <f>IF($S$3="Y",F2406*0.05,0)</f>
        <v>0</v>
      </c>
    </row>
    <row r="2407" spans="1:8" s="494" customFormat="1" ht="15" customHeight="1">
      <c r="A2407" s="490" t="s">
        <v>235</v>
      </c>
      <c r="B2407" s="498" t="s">
        <v>1402</v>
      </c>
      <c r="C2407" s="505" t="str">
        <f t="shared" si="115"/>
        <v>15-12</v>
      </c>
      <c r="D2407" s="500">
        <v>0</v>
      </c>
      <c r="F2407" s="492">
        <f t="shared" si="113"/>
        <v>0</v>
      </c>
      <c r="G2407" s="492">
        <f t="shared" si="114"/>
        <v>0</v>
      </c>
      <c r="H2407" s="492">
        <f>IF($S$4="Y",F2407*0.05,0)</f>
        <v>0</v>
      </c>
    </row>
    <row r="2408" spans="1:8" s="494" customFormat="1" ht="15" customHeight="1">
      <c r="A2408" s="490" t="s">
        <v>235</v>
      </c>
      <c r="B2408" s="498" t="s">
        <v>1402</v>
      </c>
      <c r="C2408" s="506" t="str">
        <f t="shared" si="115"/>
        <v>16-16</v>
      </c>
      <c r="D2408" s="500">
        <v>0</v>
      </c>
      <c r="F2408" s="492">
        <f t="shared" si="113"/>
        <v>0</v>
      </c>
      <c r="G2408" s="492">
        <f t="shared" si="114"/>
        <v>0</v>
      </c>
      <c r="H2408" s="492">
        <f>IF($S$5="Y",F2408*0.05,0)</f>
        <v>0</v>
      </c>
    </row>
    <row r="2409" spans="1:8" s="494" customFormat="1" ht="15" customHeight="1">
      <c r="A2409" s="490" t="s">
        <v>235</v>
      </c>
      <c r="B2409" s="498" t="s">
        <v>1402</v>
      </c>
      <c r="C2409" s="507" t="str">
        <f t="shared" si="115"/>
        <v>13-01</v>
      </c>
      <c r="D2409" s="500">
        <v>0</v>
      </c>
      <c r="F2409" s="492">
        <f t="shared" si="113"/>
        <v>0</v>
      </c>
      <c r="G2409" s="492">
        <f t="shared" si="114"/>
        <v>0</v>
      </c>
      <c r="H2409" s="492">
        <f>IF($S$6="Y",F2409*0.05,0)</f>
        <v>0</v>
      </c>
    </row>
    <row r="2410" spans="1:8" s="494" customFormat="1" ht="15" customHeight="1">
      <c r="A2410" s="490" t="s">
        <v>235</v>
      </c>
      <c r="B2410" s="498" t="s">
        <v>1402</v>
      </c>
      <c r="C2410" s="508" t="str">
        <f t="shared" si="115"/>
        <v>07-13</v>
      </c>
      <c r="D2410" s="500">
        <v>0</v>
      </c>
      <c r="F2410" s="492">
        <f t="shared" si="113"/>
        <v>0</v>
      </c>
      <c r="G2410" s="492">
        <f t="shared" si="114"/>
        <v>0</v>
      </c>
      <c r="H2410" s="492">
        <f>IF($S$7="Y",F2410*0.05,0)</f>
        <v>0</v>
      </c>
    </row>
    <row r="2411" spans="1:8" s="494" customFormat="1" ht="15" customHeight="1">
      <c r="A2411" s="490" t="s">
        <v>235</v>
      </c>
      <c r="B2411" s="498" t="s">
        <v>1402</v>
      </c>
      <c r="C2411" s="509" t="str">
        <f t="shared" si="115"/>
        <v>11-26</v>
      </c>
      <c r="D2411" s="500">
        <v>0</v>
      </c>
      <c r="F2411" s="492">
        <f t="shared" si="113"/>
        <v>0</v>
      </c>
      <c r="G2411" s="492">
        <f t="shared" si="114"/>
        <v>0</v>
      </c>
      <c r="H2411" s="492">
        <f>IF($S$8="Y",F2411*0.05,0)</f>
        <v>0</v>
      </c>
    </row>
    <row r="2412" spans="1:8" s="494" customFormat="1" ht="15" customHeight="1">
      <c r="A2412" s="490" t="s">
        <v>235</v>
      </c>
      <c r="B2412" s="498" t="s">
        <v>1402</v>
      </c>
      <c r="C2412" s="512" t="str">
        <f t="shared" si="115"/>
        <v>18-01</v>
      </c>
      <c r="D2412" s="500">
        <v>0</v>
      </c>
      <c r="F2412" s="492">
        <f t="shared" si="113"/>
        <v>0</v>
      </c>
      <c r="G2412" s="492">
        <f t="shared" si="114"/>
        <v>0</v>
      </c>
      <c r="H2412" s="492">
        <f>IF($S$9="Y",F2412*0.05,0)</f>
        <v>0</v>
      </c>
    </row>
    <row r="2413" spans="1:8" s="494" customFormat="1" ht="15" customHeight="1">
      <c r="A2413" s="490" t="s">
        <v>235</v>
      </c>
      <c r="B2413" s="498" t="s">
        <v>1402</v>
      </c>
      <c r="C2413" s="513" t="str">
        <f t="shared" si="115"/>
        <v>Color Code</v>
      </c>
      <c r="D2413" s="500">
        <v>0</v>
      </c>
      <c r="F2413" s="492">
        <f t="shared" si="113"/>
        <v>0</v>
      </c>
      <c r="G2413" s="492">
        <f t="shared" si="114"/>
        <v>0</v>
      </c>
      <c r="H2413" s="492">
        <f>IF($S$10="Y",F2413*0.05,0)</f>
        <v>0</v>
      </c>
    </row>
    <row r="2414" spans="1:8" s="494" customFormat="1" ht="15" customHeight="1">
      <c r="A2414" s="490" t="s">
        <v>251</v>
      </c>
      <c r="B2414" s="498" t="s">
        <v>1403</v>
      </c>
      <c r="C2414" s="499" t="str">
        <f t="shared" si="115"/>
        <v>11-12</v>
      </c>
      <c r="D2414" s="500">
        <v>0</v>
      </c>
      <c r="F2414" s="492">
        <f t="shared" si="113"/>
        <v>0</v>
      </c>
      <c r="G2414" s="492">
        <f t="shared" si="114"/>
        <v>0</v>
      </c>
      <c r="H2414" s="492">
        <f>IF($S$2="Y",F2414*0.05,0)</f>
        <v>0</v>
      </c>
    </row>
    <row r="2415" spans="1:8" s="494" customFormat="1" ht="15" customHeight="1">
      <c r="A2415" s="490" t="s">
        <v>251</v>
      </c>
      <c r="B2415" s="498" t="s">
        <v>1403</v>
      </c>
      <c r="C2415" s="504" t="str">
        <f t="shared" si="115"/>
        <v>14-01</v>
      </c>
      <c r="D2415" s="500">
        <v>0</v>
      </c>
      <c r="F2415" s="492">
        <f t="shared" si="113"/>
        <v>0</v>
      </c>
      <c r="G2415" s="492">
        <f t="shared" si="114"/>
        <v>0</v>
      </c>
      <c r="H2415" s="492">
        <f>IF($S$3="Y",F2415*0.05,0)</f>
        <v>0</v>
      </c>
    </row>
    <row r="2416" spans="1:8" s="494" customFormat="1" ht="15" customHeight="1">
      <c r="A2416" s="490" t="s">
        <v>251</v>
      </c>
      <c r="B2416" s="498" t="s">
        <v>1403</v>
      </c>
      <c r="C2416" s="505" t="str">
        <f t="shared" si="115"/>
        <v>15-12</v>
      </c>
      <c r="D2416" s="500">
        <v>0</v>
      </c>
      <c r="F2416" s="492">
        <f t="shared" si="113"/>
        <v>0</v>
      </c>
      <c r="G2416" s="492">
        <f t="shared" si="114"/>
        <v>0</v>
      </c>
      <c r="H2416" s="492">
        <f>IF($S$4="Y",F2416*0.05,0)</f>
        <v>0</v>
      </c>
    </row>
    <row r="2417" spans="1:8" s="494" customFormat="1" ht="15" customHeight="1">
      <c r="A2417" s="490" t="s">
        <v>251</v>
      </c>
      <c r="B2417" s="498" t="s">
        <v>1403</v>
      </c>
      <c r="C2417" s="506" t="str">
        <f t="shared" si="115"/>
        <v>16-16</v>
      </c>
      <c r="D2417" s="500">
        <v>0</v>
      </c>
      <c r="F2417" s="492">
        <f t="shared" si="113"/>
        <v>0</v>
      </c>
      <c r="G2417" s="492">
        <f t="shared" si="114"/>
        <v>0</v>
      </c>
      <c r="H2417" s="492">
        <f>IF($S$5="Y",F2417*0.05,0)</f>
        <v>0</v>
      </c>
    </row>
    <row r="2418" spans="1:8" s="494" customFormat="1" ht="15" customHeight="1">
      <c r="A2418" s="490" t="s">
        <v>251</v>
      </c>
      <c r="B2418" s="498" t="s">
        <v>1403</v>
      </c>
      <c r="C2418" s="507" t="str">
        <f t="shared" si="115"/>
        <v>13-01</v>
      </c>
      <c r="D2418" s="500">
        <v>0</v>
      </c>
      <c r="F2418" s="492">
        <f t="shared" si="113"/>
        <v>0</v>
      </c>
      <c r="G2418" s="492">
        <f t="shared" si="114"/>
        <v>0</v>
      </c>
      <c r="H2418" s="492">
        <f>IF($S$6="Y",F2418*0.05,0)</f>
        <v>0</v>
      </c>
    </row>
    <row r="2419" spans="1:8" s="494" customFormat="1" ht="15" customHeight="1">
      <c r="A2419" s="490" t="s">
        <v>251</v>
      </c>
      <c r="B2419" s="498" t="s">
        <v>1403</v>
      </c>
      <c r="C2419" s="508" t="str">
        <f t="shared" si="115"/>
        <v>07-13</v>
      </c>
      <c r="D2419" s="500">
        <v>0</v>
      </c>
      <c r="F2419" s="492">
        <f t="shared" si="113"/>
        <v>0</v>
      </c>
      <c r="G2419" s="492">
        <f t="shared" si="114"/>
        <v>0</v>
      </c>
      <c r="H2419" s="492">
        <f>IF($S$7="Y",F2419*0.05,0)</f>
        <v>0</v>
      </c>
    </row>
    <row r="2420" spans="1:8" s="494" customFormat="1" ht="15" customHeight="1">
      <c r="A2420" s="490" t="s">
        <v>251</v>
      </c>
      <c r="B2420" s="498" t="s">
        <v>1403</v>
      </c>
      <c r="C2420" s="509" t="str">
        <f t="shared" si="115"/>
        <v>11-26</v>
      </c>
      <c r="D2420" s="500">
        <v>0</v>
      </c>
      <c r="F2420" s="492">
        <f t="shared" si="113"/>
        <v>0</v>
      </c>
      <c r="G2420" s="492">
        <f t="shared" si="114"/>
        <v>0</v>
      </c>
      <c r="H2420" s="492">
        <f>IF($S$8="Y",F2420*0.05,0)</f>
        <v>0</v>
      </c>
    </row>
    <row r="2421" spans="1:8" s="494" customFormat="1" ht="15" customHeight="1">
      <c r="A2421" s="490" t="s">
        <v>251</v>
      </c>
      <c r="B2421" s="498" t="s">
        <v>1403</v>
      </c>
      <c r="C2421" s="512" t="str">
        <f t="shared" si="115"/>
        <v>18-01</v>
      </c>
      <c r="D2421" s="500">
        <v>0</v>
      </c>
      <c r="F2421" s="492">
        <f t="shared" si="113"/>
        <v>0</v>
      </c>
      <c r="G2421" s="492">
        <f t="shared" si="114"/>
        <v>0</v>
      </c>
      <c r="H2421" s="492">
        <f>IF($S$9="Y",F2421*0.05,0)</f>
        <v>0</v>
      </c>
    </row>
    <row r="2422" spans="1:8" s="494" customFormat="1" ht="15" customHeight="1">
      <c r="A2422" s="490" t="s">
        <v>251</v>
      </c>
      <c r="B2422" s="498" t="s">
        <v>1403</v>
      </c>
      <c r="C2422" s="513" t="str">
        <f t="shared" si="115"/>
        <v>Color Code</v>
      </c>
      <c r="D2422" s="500">
        <v>0</v>
      </c>
      <c r="F2422" s="492">
        <f t="shared" si="113"/>
        <v>0</v>
      </c>
      <c r="G2422" s="492">
        <f t="shared" si="114"/>
        <v>0</v>
      </c>
      <c r="H2422" s="492">
        <f>IF($S$10="Y",F2422*0.05,0)</f>
        <v>0</v>
      </c>
    </row>
    <row r="2423" spans="1:8" s="494" customFormat="1" ht="15" customHeight="1">
      <c r="A2423" s="490" t="s">
        <v>308</v>
      </c>
      <c r="B2423" s="498" t="s">
        <v>1404</v>
      </c>
      <c r="C2423" s="499" t="str">
        <f t="shared" si="115"/>
        <v>11-12</v>
      </c>
      <c r="D2423" s="500">
        <v>0</v>
      </c>
      <c r="F2423" s="492">
        <f t="shared" si="113"/>
        <v>0</v>
      </c>
      <c r="G2423" s="492">
        <f t="shared" si="114"/>
        <v>0</v>
      </c>
      <c r="H2423" s="492">
        <f>IF($S$2="Y",F2423*0.05,0)</f>
        <v>0</v>
      </c>
    </row>
    <row r="2424" spans="1:8" s="494" customFormat="1" ht="15" customHeight="1">
      <c r="A2424" s="490" t="s">
        <v>308</v>
      </c>
      <c r="B2424" s="498" t="s">
        <v>1404</v>
      </c>
      <c r="C2424" s="504" t="str">
        <f t="shared" si="115"/>
        <v>14-01</v>
      </c>
      <c r="D2424" s="500">
        <v>0</v>
      </c>
      <c r="F2424" s="492">
        <f t="shared" si="113"/>
        <v>0</v>
      </c>
      <c r="G2424" s="492">
        <f t="shared" si="114"/>
        <v>0</v>
      </c>
      <c r="H2424" s="492">
        <f>IF($S$3="Y",F2424*0.05,0)</f>
        <v>0</v>
      </c>
    </row>
    <row r="2425" spans="1:8" s="494" customFormat="1" ht="15" customHeight="1">
      <c r="A2425" s="490" t="s">
        <v>308</v>
      </c>
      <c r="B2425" s="498" t="s">
        <v>1404</v>
      </c>
      <c r="C2425" s="505" t="str">
        <f t="shared" si="115"/>
        <v>15-12</v>
      </c>
      <c r="D2425" s="500">
        <v>0</v>
      </c>
      <c r="F2425" s="492">
        <f t="shared" si="113"/>
        <v>0</v>
      </c>
      <c r="G2425" s="492">
        <f t="shared" si="114"/>
        <v>0</v>
      </c>
      <c r="H2425" s="492">
        <f>IF($S$4="Y",F2425*0.05,0)</f>
        <v>0</v>
      </c>
    </row>
    <row r="2426" spans="1:8" s="494" customFormat="1" ht="15" customHeight="1">
      <c r="A2426" s="490" t="s">
        <v>308</v>
      </c>
      <c r="B2426" s="498" t="s">
        <v>1404</v>
      </c>
      <c r="C2426" s="506" t="str">
        <f t="shared" si="115"/>
        <v>16-16</v>
      </c>
      <c r="D2426" s="500">
        <v>0</v>
      </c>
      <c r="F2426" s="492">
        <f t="shared" si="113"/>
        <v>0</v>
      </c>
      <c r="G2426" s="492">
        <f t="shared" si="114"/>
        <v>0</v>
      </c>
      <c r="H2426" s="492">
        <f>IF($S$5="Y",F2426*0.05,0)</f>
        <v>0</v>
      </c>
    </row>
    <row r="2427" spans="1:8" s="494" customFormat="1" ht="15" customHeight="1">
      <c r="A2427" s="490" t="s">
        <v>308</v>
      </c>
      <c r="B2427" s="498" t="s">
        <v>1404</v>
      </c>
      <c r="C2427" s="507" t="str">
        <f t="shared" si="115"/>
        <v>13-01</v>
      </c>
      <c r="D2427" s="500">
        <v>0</v>
      </c>
      <c r="F2427" s="492">
        <f t="shared" si="113"/>
        <v>0</v>
      </c>
      <c r="G2427" s="492">
        <f t="shared" si="114"/>
        <v>0</v>
      </c>
      <c r="H2427" s="492">
        <f>IF($S$6="Y",F2427*0.05,0)</f>
        <v>0</v>
      </c>
    </row>
    <row r="2428" spans="1:8" s="494" customFormat="1" ht="15" customHeight="1">
      <c r="A2428" s="490" t="s">
        <v>308</v>
      </c>
      <c r="B2428" s="498" t="s">
        <v>1404</v>
      </c>
      <c r="C2428" s="508" t="str">
        <f t="shared" si="115"/>
        <v>07-13</v>
      </c>
      <c r="D2428" s="500">
        <v>0</v>
      </c>
      <c r="F2428" s="492">
        <f t="shared" si="113"/>
        <v>0</v>
      </c>
      <c r="G2428" s="492">
        <f t="shared" si="114"/>
        <v>0</v>
      </c>
      <c r="H2428" s="492">
        <f>IF($S$7="Y",F2428*0.05,0)</f>
        <v>0</v>
      </c>
    </row>
    <row r="2429" spans="1:8" s="494" customFormat="1" ht="15" customHeight="1">
      <c r="A2429" s="490" t="s">
        <v>308</v>
      </c>
      <c r="B2429" s="498" t="s">
        <v>1404</v>
      </c>
      <c r="C2429" s="509" t="str">
        <f t="shared" si="115"/>
        <v>11-26</v>
      </c>
      <c r="D2429" s="500">
        <v>0</v>
      </c>
      <c r="F2429" s="492">
        <f t="shared" si="113"/>
        <v>0</v>
      </c>
      <c r="G2429" s="492">
        <f t="shared" si="114"/>
        <v>0</v>
      </c>
      <c r="H2429" s="492">
        <f>IF($S$8="Y",F2429*0.05,0)</f>
        <v>0</v>
      </c>
    </row>
    <row r="2430" spans="1:8" s="494" customFormat="1" ht="15" customHeight="1">
      <c r="A2430" s="490" t="s">
        <v>308</v>
      </c>
      <c r="B2430" s="498" t="s">
        <v>1404</v>
      </c>
      <c r="C2430" s="512" t="str">
        <f t="shared" si="115"/>
        <v>18-01</v>
      </c>
      <c r="D2430" s="500">
        <v>0</v>
      </c>
      <c r="F2430" s="492">
        <f t="shared" si="113"/>
        <v>0</v>
      </c>
      <c r="G2430" s="492">
        <f t="shared" si="114"/>
        <v>0</v>
      </c>
      <c r="H2430" s="492">
        <f>IF($S$9="Y",F2430*0.05,0)</f>
        <v>0</v>
      </c>
    </row>
    <row r="2431" spans="1:8" s="494" customFormat="1" ht="15" customHeight="1">
      <c r="A2431" s="490" t="s">
        <v>308</v>
      </c>
      <c r="B2431" s="498" t="s">
        <v>1404</v>
      </c>
      <c r="C2431" s="513" t="str">
        <f t="shared" si="115"/>
        <v>Color Code</v>
      </c>
      <c r="D2431" s="500">
        <v>0</v>
      </c>
      <c r="F2431" s="492">
        <f t="shared" si="113"/>
        <v>0</v>
      </c>
      <c r="G2431" s="492">
        <f t="shared" si="114"/>
        <v>0</v>
      </c>
      <c r="H2431" s="492">
        <f>IF($S$10="Y",F2431*0.05,0)</f>
        <v>0</v>
      </c>
    </row>
    <row r="2432" spans="1:8" s="494" customFormat="1" ht="15" customHeight="1">
      <c r="A2432" s="490" t="s">
        <v>301</v>
      </c>
      <c r="B2432" s="498" t="s">
        <v>1405</v>
      </c>
      <c r="C2432" s="499" t="str">
        <f t="shared" si="115"/>
        <v>11-12</v>
      </c>
      <c r="D2432" s="500">
        <v>0</v>
      </c>
      <c r="F2432" s="492">
        <f t="shared" si="113"/>
        <v>0</v>
      </c>
      <c r="G2432" s="492">
        <f t="shared" si="114"/>
        <v>0</v>
      </c>
      <c r="H2432" s="492">
        <f>IF($S$2="Y",F2432*0.05,0)</f>
        <v>0</v>
      </c>
    </row>
    <row r="2433" spans="1:8" s="494" customFormat="1" ht="15" customHeight="1">
      <c r="A2433" s="490" t="s">
        <v>301</v>
      </c>
      <c r="B2433" s="498" t="s">
        <v>1405</v>
      </c>
      <c r="C2433" s="504" t="str">
        <f t="shared" si="115"/>
        <v>14-01</v>
      </c>
      <c r="D2433" s="500">
        <v>0</v>
      </c>
      <c r="F2433" s="492">
        <f t="shared" si="113"/>
        <v>0</v>
      </c>
      <c r="G2433" s="492">
        <f t="shared" si="114"/>
        <v>0</v>
      </c>
      <c r="H2433" s="492">
        <f>IF($S$3="Y",F2433*0.05,0)</f>
        <v>0</v>
      </c>
    </row>
    <row r="2434" spans="1:8" s="494" customFormat="1" ht="15" customHeight="1">
      <c r="A2434" s="490" t="s">
        <v>301</v>
      </c>
      <c r="B2434" s="498" t="s">
        <v>1405</v>
      </c>
      <c r="C2434" s="505" t="str">
        <f t="shared" si="115"/>
        <v>15-12</v>
      </c>
      <c r="D2434" s="500">
        <v>0</v>
      </c>
      <c r="F2434" s="492">
        <f t="shared" ref="F2434:F2497" si="116">D2434*E2434</f>
        <v>0</v>
      </c>
      <c r="G2434" s="492">
        <f t="shared" ref="G2434:G2497" si="117">IF($S$11="Y",F2434*0.05,0)</f>
        <v>0</v>
      </c>
      <c r="H2434" s="492">
        <f>IF($S$4="Y",F2434*0.05,0)</f>
        <v>0</v>
      </c>
    </row>
    <row r="2435" spans="1:8" s="494" customFormat="1" ht="15" customHeight="1">
      <c r="A2435" s="490" t="s">
        <v>301</v>
      </c>
      <c r="B2435" s="498" t="s">
        <v>1405</v>
      </c>
      <c r="C2435" s="506" t="str">
        <f t="shared" si="115"/>
        <v>16-16</v>
      </c>
      <c r="D2435" s="500">
        <v>0</v>
      </c>
      <c r="F2435" s="492">
        <f t="shared" si="116"/>
        <v>0</v>
      </c>
      <c r="G2435" s="492">
        <f t="shared" si="117"/>
        <v>0</v>
      </c>
      <c r="H2435" s="492">
        <f>IF($S$5="Y",F2435*0.05,0)</f>
        <v>0</v>
      </c>
    </row>
    <row r="2436" spans="1:8" s="494" customFormat="1" ht="15" customHeight="1">
      <c r="A2436" s="490" t="s">
        <v>301</v>
      </c>
      <c r="B2436" s="498" t="s">
        <v>1405</v>
      </c>
      <c r="C2436" s="507" t="str">
        <f t="shared" si="115"/>
        <v>13-01</v>
      </c>
      <c r="D2436" s="500">
        <v>0</v>
      </c>
      <c r="F2436" s="492">
        <f t="shared" si="116"/>
        <v>0</v>
      </c>
      <c r="G2436" s="492">
        <f t="shared" si="117"/>
        <v>0</v>
      </c>
      <c r="H2436" s="492">
        <f>IF($S$6="Y",F2436*0.05,0)</f>
        <v>0</v>
      </c>
    </row>
    <row r="2437" spans="1:8" s="494" customFormat="1" ht="15" customHeight="1">
      <c r="A2437" s="490" t="s">
        <v>301</v>
      </c>
      <c r="B2437" s="498" t="s">
        <v>1405</v>
      </c>
      <c r="C2437" s="508" t="str">
        <f t="shared" si="115"/>
        <v>07-13</v>
      </c>
      <c r="D2437" s="500">
        <v>0</v>
      </c>
      <c r="F2437" s="492">
        <f t="shared" si="116"/>
        <v>0</v>
      </c>
      <c r="G2437" s="492">
        <f t="shared" si="117"/>
        <v>0</v>
      </c>
      <c r="H2437" s="492">
        <f>IF($S$7="Y",F2437*0.05,0)</f>
        <v>0</v>
      </c>
    </row>
    <row r="2438" spans="1:8" s="494" customFormat="1" ht="15" customHeight="1">
      <c r="A2438" s="490" t="s">
        <v>301</v>
      </c>
      <c r="B2438" s="498" t="s">
        <v>1405</v>
      </c>
      <c r="C2438" s="509" t="str">
        <f t="shared" si="115"/>
        <v>11-26</v>
      </c>
      <c r="D2438" s="500">
        <v>0</v>
      </c>
      <c r="F2438" s="492">
        <f t="shared" si="116"/>
        <v>0</v>
      </c>
      <c r="G2438" s="492">
        <f t="shared" si="117"/>
        <v>0</v>
      </c>
      <c r="H2438" s="492">
        <f>IF($S$8="Y",F2438*0.05,0)</f>
        <v>0</v>
      </c>
    </row>
    <row r="2439" spans="1:8" s="494" customFormat="1" ht="15" customHeight="1">
      <c r="A2439" s="490" t="s">
        <v>301</v>
      </c>
      <c r="B2439" s="498" t="s">
        <v>1405</v>
      </c>
      <c r="C2439" s="512" t="str">
        <f t="shared" ref="C2439:C2502" si="118">C2430</f>
        <v>18-01</v>
      </c>
      <c r="D2439" s="500">
        <v>0</v>
      </c>
      <c r="F2439" s="492">
        <f t="shared" si="116"/>
        <v>0</v>
      </c>
      <c r="G2439" s="492">
        <f t="shared" si="117"/>
        <v>0</v>
      </c>
      <c r="H2439" s="492">
        <f>IF($S$9="Y",F2439*0.05,0)</f>
        <v>0</v>
      </c>
    </row>
    <row r="2440" spans="1:8" s="494" customFormat="1" ht="15" customHeight="1">
      <c r="A2440" s="490" t="s">
        <v>301</v>
      </c>
      <c r="B2440" s="498" t="s">
        <v>1405</v>
      </c>
      <c r="C2440" s="513" t="str">
        <f t="shared" si="118"/>
        <v>Color Code</v>
      </c>
      <c r="D2440" s="500">
        <v>0</v>
      </c>
      <c r="F2440" s="492">
        <f t="shared" si="116"/>
        <v>0</v>
      </c>
      <c r="G2440" s="492">
        <f t="shared" si="117"/>
        <v>0</v>
      </c>
      <c r="H2440" s="492">
        <f>IF($S$10="Y",F2440*0.05,0)</f>
        <v>0</v>
      </c>
    </row>
    <row r="2441" spans="1:8" s="494" customFormat="1" ht="15" customHeight="1">
      <c r="A2441" s="490" t="s">
        <v>303</v>
      </c>
      <c r="B2441" s="498" t="s">
        <v>1406</v>
      </c>
      <c r="C2441" s="499" t="str">
        <f t="shared" si="118"/>
        <v>11-12</v>
      </c>
      <c r="D2441" s="500">
        <v>0</v>
      </c>
      <c r="F2441" s="492">
        <f t="shared" si="116"/>
        <v>0</v>
      </c>
      <c r="G2441" s="492">
        <f t="shared" si="117"/>
        <v>0</v>
      </c>
      <c r="H2441" s="492">
        <f>IF($S$2="Y",F2441*0.05,0)</f>
        <v>0</v>
      </c>
    </row>
    <row r="2442" spans="1:8" s="494" customFormat="1" ht="15" customHeight="1">
      <c r="A2442" s="490" t="s">
        <v>303</v>
      </c>
      <c r="B2442" s="498" t="s">
        <v>1406</v>
      </c>
      <c r="C2442" s="504" t="str">
        <f t="shared" si="118"/>
        <v>14-01</v>
      </c>
      <c r="D2442" s="500">
        <v>0</v>
      </c>
      <c r="F2442" s="492">
        <f t="shared" si="116"/>
        <v>0</v>
      </c>
      <c r="G2442" s="492">
        <f t="shared" si="117"/>
        <v>0</v>
      </c>
      <c r="H2442" s="492">
        <f>IF($S$3="Y",F2442*0.05,0)</f>
        <v>0</v>
      </c>
    </row>
    <row r="2443" spans="1:8" s="494" customFormat="1" ht="15" customHeight="1">
      <c r="A2443" s="490" t="s">
        <v>303</v>
      </c>
      <c r="B2443" s="498" t="s">
        <v>1406</v>
      </c>
      <c r="C2443" s="505" t="str">
        <f t="shared" si="118"/>
        <v>15-12</v>
      </c>
      <c r="D2443" s="500">
        <v>0</v>
      </c>
      <c r="F2443" s="492">
        <f t="shared" si="116"/>
        <v>0</v>
      </c>
      <c r="G2443" s="492">
        <f t="shared" si="117"/>
        <v>0</v>
      </c>
      <c r="H2443" s="492">
        <f>IF($S$4="Y",F2443*0.05,0)</f>
        <v>0</v>
      </c>
    </row>
    <row r="2444" spans="1:8" s="494" customFormat="1" ht="15" customHeight="1">
      <c r="A2444" s="490" t="s">
        <v>303</v>
      </c>
      <c r="B2444" s="498" t="s">
        <v>1406</v>
      </c>
      <c r="C2444" s="506" t="str">
        <f t="shared" si="118"/>
        <v>16-16</v>
      </c>
      <c r="D2444" s="500">
        <v>0</v>
      </c>
      <c r="F2444" s="492">
        <f t="shared" si="116"/>
        <v>0</v>
      </c>
      <c r="G2444" s="492">
        <f t="shared" si="117"/>
        <v>0</v>
      </c>
      <c r="H2444" s="492">
        <f>IF($S$5="Y",F2444*0.05,0)</f>
        <v>0</v>
      </c>
    </row>
    <row r="2445" spans="1:8" s="494" customFormat="1" ht="15" customHeight="1">
      <c r="A2445" s="490" t="s">
        <v>303</v>
      </c>
      <c r="B2445" s="498" t="s">
        <v>1406</v>
      </c>
      <c r="C2445" s="507" t="str">
        <f t="shared" si="118"/>
        <v>13-01</v>
      </c>
      <c r="D2445" s="500">
        <v>0</v>
      </c>
      <c r="F2445" s="492">
        <f t="shared" si="116"/>
        <v>0</v>
      </c>
      <c r="G2445" s="492">
        <f t="shared" si="117"/>
        <v>0</v>
      </c>
      <c r="H2445" s="492">
        <f>IF($S$6="Y",F2445*0.05,0)</f>
        <v>0</v>
      </c>
    </row>
    <row r="2446" spans="1:8" s="494" customFormat="1" ht="15" customHeight="1">
      <c r="A2446" s="490" t="s">
        <v>303</v>
      </c>
      <c r="B2446" s="498" t="s">
        <v>1406</v>
      </c>
      <c r="C2446" s="508" t="str">
        <f t="shared" si="118"/>
        <v>07-13</v>
      </c>
      <c r="D2446" s="500">
        <v>0</v>
      </c>
      <c r="F2446" s="492">
        <f t="shared" si="116"/>
        <v>0</v>
      </c>
      <c r="G2446" s="492">
        <f t="shared" si="117"/>
        <v>0</v>
      </c>
      <c r="H2446" s="492">
        <f>IF($S$7="Y",F2446*0.05,0)</f>
        <v>0</v>
      </c>
    </row>
    <row r="2447" spans="1:8" s="494" customFormat="1" ht="15" customHeight="1">
      <c r="A2447" s="490" t="s">
        <v>303</v>
      </c>
      <c r="B2447" s="498" t="s">
        <v>1406</v>
      </c>
      <c r="C2447" s="509" t="str">
        <f t="shared" si="118"/>
        <v>11-26</v>
      </c>
      <c r="D2447" s="500">
        <v>0</v>
      </c>
      <c r="F2447" s="492">
        <f t="shared" si="116"/>
        <v>0</v>
      </c>
      <c r="G2447" s="492">
        <f t="shared" si="117"/>
        <v>0</v>
      </c>
      <c r="H2447" s="492">
        <f>IF($S$8="Y",F2447*0.05,0)</f>
        <v>0</v>
      </c>
    </row>
    <row r="2448" spans="1:8" s="494" customFormat="1" ht="15" customHeight="1">
      <c r="A2448" s="490" t="s">
        <v>303</v>
      </c>
      <c r="B2448" s="498" t="s">
        <v>1406</v>
      </c>
      <c r="C2448" s="512" t="str">
        <f t="shared" si="118"/>
        <v>18-01</v>
      </c>
      <c r="D2448" s="500">
        <v>0</v>
      </c>
      <c r="F2448" s="492">
        <f t="shared" si="116"/>
        <v>0</v>
      </c>
      <c r="G2448" s="492">
        <f t="shared" si="117"/>
        <v>0</v>
      </c>
      <c r="H2448" s="492">
        <f>IF($S$9="Y",F2448*0.05,0)</f>
        <v>0</v>
      </c>
    </row>
    <row r="2449" spans="1:8" s="494" customFormat="1" ht="15" customHeight="1">
      <c r="A2449" s="490" t="s">
        <v>303</v>
      </c>
      <c r="B2449" s="498" t="s">
        <v>1406</v>
      </c>
      <c r="C2449" s="513" t="str">
        <f t="shared" si="118"/>
        <v>Color Code</v>
      </c>
      <c r="D2449" s="500">
        <v>0</v>
      </c>
      <c r="F2449" s="492">
        <f t="shared" si="116"/>
        <v>0</v>
      </c>
      <c r="G2449" s="492">
        <f t="shared" si="117"/>
        <v>0</v>
      </c>
      <c r="H2449" s="492">
        <f>IF($S$10="Y",F2449*0.05,0)</f>
        <v>0</v>
      </c>
    </row>
    <row r="2450" spans="1:8" s="494" customFormat="1" ht="15" customHeight="1">
      <c r="A2450" s="490" t="s">
        <v>305</v>
      </c>
      <c r="B2450" s="498" t="s">
        <v>1407</v>
      </c>
      <c r="C2450" s="499" t="str">
        <f t="shared" si="118"/>
        <v>11-12</v>
      </c>
      <c r="D2450" s="500">
        <v>0</v>
      </c>
      <c r="F2450" s="492">
        <f t="shared" si="116"/>
        <v>0</v>
      </c>
      <c r="G2450" s="492">
        <f t="shared" si="117"/>
        <v>0</v>
      </c>
      <c r="H2450" s="492">
        <f>IF($S$2="Y",F2450*0.05,0)</f>
        <v>0</v>
      </c>
    </row>
    <row r="2451" spans="1:8" s="494" customFormat="1" ht="15" customHeight="1">
      <c r="A2451" s="490" t="s">
        <v>305</v>
      </c>
      <c r="B2451" s="498" t="s">
        <v>1407</v>
      </c>
      <c r="C2451" s="504" t="str">
        <f t="shared" si="118"/>
        <v>14-01</v>
      </c>
      <c r="D2451" s="500">
        <v>0</v>
      </c>
      <c r="F2451" s="492">
        <f t="shared" si="116"/>
        <v>0</v>
      </c>
      <c r="G2451" s="492">
        <f t="shared" si="117"/>
        <v>0</v>
      </c>
      <c r="H2451" s="492">
        <f>IF($S$3="Y",F2451*0.05,0)</f>
        <v>0</v>
      </c>
    </row>
    <row r="2452" spans="1:8" s="494" customFormat="1" ht="15" customHeight="1">
      <c r="A2452" s="490" t="s">
        <v>305</v>
      </c>
      <c r="B2452" s="498" t="s">
        <v>1407</v>
      </c>
      <c r="C2452" s="505" t="str">
        <f t="shared" si="118"/>
        <v>15-12</v>
      </c>
      <c r="D2452" s="500">
        <v>0</v>
      </c>
      <c r="F2452" s="492">
        <f t="shared" si="116"/>
        <v>0</v>
      </c>
      <c r="G2452" s="492">
        <f t="shared" si="117"/>
        <v>0</v>
      </c>
      <c r="H2452" s="492">
        <f>IF($S$4="Y",F2452*0.05,0)</f>
        <v>0</v>
      </c>
    </row>
    <row r="2453" spans="1:8" s="494" customFormat="1" ht="15" customHeight="1">
      <c r="A2453" s="490" t="s">
        <v>305</v>
      </c>
      <c r="B2453" s="498" t="s">
        <v>1407</v>
      </c>
      <c r="C2453" s="506" t="str">
        <f t="shared" si="118"/>
        <v>16-16</v>
      </c>
      <c r="D2453" s="500">
        <v>0</v>
      </c>
      <c r="F2453" s="492">
        <f t="shared" si="116"/>
        <v>0</v>
      </c>
      <c r="G2453" s="492">
        <f t="shared" si="117"/>
        <v>0</v>
      </c>
      <c r="H2453" s="492">
        <f>IF($S$5="Y",F2453*0.05,0)</f>
        <v>0</v>
      </c>
    </row>
    <row r="2454" spans="1:8" s="494" customFormat="1" ht="15" customHeight="1">
      <c r="A2454" s="490" t="s">
        <v>305</v>
      </c>
      <c r="B2454" s="498" t="s">
        <v>1407</v>
      </c>
      <c r="C2454" s="507" t="str">
        <f t="shared" si="118"/>
        <v>13-01</v>
      </c>
      <c r="D2454" s="500">
        <v>0</v>
      </c>
      <c r="F2454" s="492">
        <f t="shared" si="116"/>
        <v>0</v>
      </c>
      <c r="G2454" s="492">
        <f t="shared" si="117"/>
        <v>0</v>
      </c>
      <c r="H2454" s="492">
        <f>IF($S$6="Y",F2454*0.05,0)</f>
        <v>0</v>
      </c>
    </row>
    <row r="2455" spans="1:8" s="494" customFormat="1" ht="15" customHeight="1">
      <c r="A2455" s="490" t="s">
        <v>305</v>
      </c>
      <c r="B2455" s="498" t="s">
        <v>1407</v>
      </c>
      <c r="C2455" s="508" t="str">
        <f t="shared" si="118"/>
        <v>07-13</v>
      </c>
      <c r="D2455" s="500">
        <v>0</v>
      </c>
      <c r="F2455" s="492">
        <f t="shared" si="116"/>
        <v>0</v>
      </c>
      <c r="G2455" s="492">
        <f t="shared" si="117"/>
        <v>0</v>
      </c>
      <c r="H2455" s="492">
        <f>IF($S$7="Y",F2455*0.05,0)</f>
        <v>0</v>
      </c>
    </row>
    <row r="2456" spans="1:8" s="494" customFormat="1" ht="15" customHeight="1">
      <c r="A2456" s="490" t="s">
        <v>305</v>
      </c>
      <c r="B2456" s="498" t="s">
        <v>1407</v>
      </c>
      <c r="C2456" s="509" t="str">
        <f t="shared" si="118"/>
        <v>11-26</v>
      </c>
      <c r="D2456" s="500">
        <v>0</v>
      </c>
      <c r="F2456" s="492">
        <f t="shared" si="116"/>
        <v>0</v>
      </c>
      <c r="G2456" s="492">
        <f t="shared" si="117"/>
        <v>0</v>
      </c>
      <c r="H2456" s="492">
        <f>IF($S$8="Y",F2456*0.05,0)</f>
        <v>0</v>
      </c>
    </row>
    <row r="2457" spans="1:8" s="494" customFormat="1" ht="15" customHeight="1">
      <c r="A2457" s="490" t="s">
        <v>305</v>
      </c>
      <c r="B2457" s="498" t="s">
        <v>1407</v>
      </c>
      <c r="C2457" s="512" t="str">
        <f t="shared" si="118"/>
        <v>18-01</v>
      </c>
      <c r="D2457" s="500">
        <v>0</v>
      </c>
      <c r="F2457" s="492">
        <f t="shared" si="116"/>
        <v>0</v>
      </c>
      <c r="G2457" s="492">
        <f t="shared" si="117"/>
        <v>0</v>
      </c>
      <c r="H2457" s="492">
        <f>IF($S$9="Y",F2457*0.05,0)</f>
        <v>0</v>
      </c>
    </row>
    <row r="2458" spans="1:8" s="494" customFormat="1" ht="15" customHeight="1">
      <c r="A2458" s="490" t="s">
        <v>305</v>
      </c>
      <c r="B2458" s="498" t="s">
        <v>1407</v>
      </c>
      <c r="C2458" s="513" t="str">
        <f t="shared" si="118"/>
        <v>Color Code</v>
      </c>
      <c r="D2458" s="500">
        <v>0</v>
      </c>
      <c r="F2458" s="492">
        <f t="shared" si="116"/>
        <v>0</v>
      </c>
      <c r="G2458" s="492">
        <f t="shared" si="117"/>
        <v>0</v>
      </c>
      <c r="H2458" s="492">
        <f>IF($S$10="Y",F2458*0.05,0)</f>
        <v>0</v>
      </c>
    </row>
    <row r="2459" spans="1:8" s="494" customFormat="1" ht="15" customHeight="1">
      <c r="A2459" s="490" t="s">
        <v>332</v>
      </c>
      <c r="B2459" s="498" t="s">
        <v>1408</v>
      </c>
      <c r="C2459" s="499" t="str">
        <f t="shared" si="118"/>
        <v>11-12</v>
      </c>
      <c r="D2459" s="500">
        <v>0</v>
      </c>
      <c r="F2459" s="492">
        <f t="shared" si="116"/>
        <v>0</v>
      </c>
      <c r="G2459" s="492">
        <f t="shared" si="117"/>
        <v>0</v>
      </c>
      <c r="H2459" s="492">
        <f>IF($S$2="Y",F2459*0.05,0)</f>
        <v>0</v>
      </c>
    </row>
    <row r="2460" spans="1:8" s="494" customFormat="1" ht="15" customHeight="1">
      <c r="A2460" s="490" t="s">
        <v>332</v>
      </c>
      <c r="B2460" s="498" t="s">
        <v>1408</v>
      </c>
      <c r="C2460" s="504" t="str">
        <f t="shared" si="118"/>
        <v>14-01</v>
      </c>
      <c r="D2460" s="500">
        <v>0</v>
      </c>
      <c r="F2460" s="492">
        <f t="shared" si="116"/>
        <v>0</v>
      </c>
      <c r="G2460" s="492">
        <f t="shared" si="117"/>
        <v>0</v>
      </c>
      <c r="H2460" s="492">
        <f>IF($S$3="Y",F2460*0.05,0)</f>
        <v>0</v>
      </c>
    </row>
    <row r="2461" spans="1:8" s="494" customFormat="1" ht="15" customHeight="1">
      <c r="A2461" s="490" t="s">
        <v>332</v>
      </c>
      <c r="B2461" s="498" t="s">
        <v>1408</v>
      </c>
      <c r="C2461" s="505" t="str">
        <f t="shared" si="118"/>
        <v>15-12</v>
      </c>
      <c r="D2461" s="500">
        <v>0</v>
      </c>
      <c r="F2461" s="492">
        <f t="shared" si="116"/>
        <v>0</v>
      </c>
      <c r="G2461" s="492">
        <f t="shared" si="117"/>
        <v>0</v>
      </c>
      <c r="H2461" s="492">
        <f>IF($S$4="Y",F2461*0.05,0)</f>
        <v>0</v>
      </c>
    </row>
    <row r="2462" spans="1:8" s="494" customFormat="1" ht="15" customHeight="1">
      <c r="A2462" s="490" t="s">
        <v>332</v>
      </c>
      <c r="B2462" s="498" t="s">
        <v>1408</v>
      </c>
      <c r="C2462" s="506" t="str">
        <f t="shared" si="118"/>
        <v>16-16</v>
      </c>
      <c r="D2462" s="500">
        <v>0</v>
      </c>
      <c r="F2462" s="492">
        <f t="shared" si="116"/>
        <v>0</v>
      </c>
      <c r="G2462" s="492">
        <f t="shared" si="117"/>
        <v>0</v>
      </c>
      <c r="H2462" s="492">
        <f>IF($S$5="Y",F2462*0.05,0)</f>
        <v>0</v>
      </c>
    </row>
    <row r="2463" spans="1:8" s="494" customFormat="1" ht="15" customHeight="1">
      <c r="A2463" s="490" t="s">
        <v>332</v>
      </c>
      <c r="B2463" s="498" t="s">
        <v>1408</v>
      </c>
      <c r="C2463" s="507" t="str">
        <f t="shared" si="118"/>
        <v>13-01</v>
      </c>
      <c r="D2463" s="500">
        <v>0</v>
      </c>
      <c r="F2463" s="492">
        <f t="shared" si="116"/>
        <v>0</v>
      </c>
      <c r="G2463" s="492">
        <f t="shared" si="117"/>
        <v>0</v>
      </c>
      <c r="H2463" s="492">
        <f>IF($S$6="Y",F2463*0.05,0)</f>
        <v>0</v>
      </c>
    </row>
    <row r="2464" spans="1:8" s="494" customFormat="1" ht="15" customHeight="1">
      <c r="A2464" s="490" t="s">
        <v>332</v>
      </c>
      <c r="B2464" s="498" t="s">
        <v>1408</v>
      </c>
      <c r="C2464" s="508" t="str">
        <f t="shared" si="118"/>
        <v>07-13</v>
      </c>
      <c r="D2464" s="500">
        <v>0</v>
      </c>
      <c r="F2464" s="492">
        <f t="shared" si="116"/>
        <v>0</v>
      </c>
      <c r="G2464" s="492">
        <f t="shared" si="117"/>
        <v>0</v>
      </c>
      <c r="H2464" s="492">
        <f>IF($S$7="Y",F2464*0.05,0)</f>
        <v>0</v>
      </c>
    </row>
    <row r="2465" spans="1:8" s="494" customFormat="1" ht="15" customHeight="1">
      <c r="A2465" s="490" t="s">
        <v>332</v>
      </c>
      <c r="B2465" s="498" t="s">
        <v>1408</v>
      </c>
      <c r="C2465" s="509" t="str">
        <f t="shared" si="118"/>
        <v>11-26</v>
      </c>
      <c r="D2465" s="500">
        <v>0</v>
      </c>
      <c r="F2465" s="492">
        <f t="shared" si="116"/>
        <v>0</v>
      </c>
      <c r="G2465" s="492">
        <f t="shared" si="117"/>
        <v>0</v>
      </c>
      <c r="H2465" s="492">
        <f>IF($S$8="Y",F2465*0.05,0)</f>
        <v>0</v>
      </c>
    </row>
    <row r="2466" spans="1:8" s="494" customFormat="1" ht="15" customHeight="1">
      <c r="A2466" s="490" t="s">
        <v>332</v>
      </c>
      <c r="B2466" s="498" t="s">
        <v>1408</v>
      </c>
      <c r="C2466" s="512" t="str">
        <f t="shared" si="118"/>
        <v>18-01</v>
      </c>
      <c r="D2466" s="500">
        <v>0</v>
      </c>
      <c r="F2466" s="492">
        <f t="shared" si="116"/>
        <v>0</v>
      </c>
      <c r="G2466" s="492">
        <f t="shared" si="117"/>
        <v>0</v>
      </c>
      <c r="H2466" s="492">
        <f>IF($S$9="Y",F2466*0.05,0)</f>
        <v>0</v>
      </c>
    </row>
    <row r="2467" spans="1:8" s="494" customFormat="1" ht="15" customHeight="1">
      <c r="A2467" s="490" t="s">
        <v>332</v>
      </c>
      <c r="B2467" s="498" t="s">
        <v>1408</v>
      </c>
      <c r="C2467" s="513" t="str">
        <f t="shared" si="118"/>
        <v>Color Code</v>
      </c>
      <c r="D2467" s="500">
        <v>0</v>
      </c>
      <c r="F2467" s="492">
        <f t="shared" si="116"/>
        <v>0</v>
      </c>
      <c r="G2467" s="492">
        <f t="shared" si="117"/>
        <v>0</v>
      </c>
      <c r="H2467" s="492">
        <f>IF($S$10="Y",F2467*0.05,0)</f>
        <v>0</v>
      </c>
    </row>
    <row r="2468" spans="1:8" s="494" customFormat="1" ht="15" customHeight="1">
      <c r="A2468" s="490" t="s">
        <v>312</v>
      </c>
      <c r="B2468" s="498" t="s">
        <v>1409</v>
      </c>
      <c r="C2468" s="499" t="str">
        <f t="shared" si="118"/>
        <v>11-12</v>
      </c>
      <c r="D2468" s="500">
        <v>0</v>
      </c>
      <c r="F2468" s="492">
        <f t="shared" si="116"/>
        <v>0</v>
      </c>
      <c r="G2468" s="492">
        <f t="shared" si="117"/>
        <v>0</v>
      </c>
      <c r="H2468" s="492">
        <f>IF($S$2="Y",F2468*0.05,0)</f>
        <v>0</v>
      </c>
    </row>
    <row r="2469" spans="1:8" s="494" customFormat="1" ht="15" customHeight="1">
      <c r="A2469" s="490" t="s">
        <v>312</v>
      </c>
      <c r="B2469" s="498" t="s">
        <v>1409</v>
      </c>
      <c r="C2469" s="504" t="str">
        <f t="shared" si="118"/>
        <v>14-01</v>
      </c>
      <c r="D2469" s="500">
        <v>0</v>
      </c>
      <c r="F2469" s="492">
        <f t="shared" si="116"/>
        <v>0</v>
      </c>
      <c r="G2469" s="492">
        <f t="shared" si="117"/>
        <v>0</v>
      </c>
      <c r="H2469" s="492">
        <f>IF($S$3="Y",F2469*0.05,0)</f>
        <v>0</v>
      </c>
    </row>
    <row r="2470" spans="1:8" s="494" customFormat="1" ht="15" customHeight="1">
      <c r="A2470" s="490" t="s">
        <v>312</v>
      </c>
      <c r="B2470" s="498" t="s">
        <v>1409</v>
      </c>
      <c r="C2470" s="505" t="str">
        <f t="shared" si="118"/>
        <v>15-12</v>
      </c>
      <c r="D2470" s="500">
        <v>0</v>
      </c>
      <c r="F2470" s="492">
        <f t="shared" si="116"/>
        <v>0</v>
      </c>
      <c r="G2470" s="492">
        <f t="shared" si="117"/>
        <v>0</v>
      </c>
      <c r="H2470" s="492">
        <f>IF($S$4="Y",F2470*0.05,0)</f>
        <v>0</v>
      </c>
    </row>
    <row r="2471" spans="1:8" s="494" customFormat="1" ht="15" customHeight="1">
      <c r="A2471" s="490" t="s">
        <v>312</v>
      </c>
      <c r="B2471" s="498" t="s">
        <v>1409</v>
      </c>
      <c r="C2471" s="506" t="str">
        <f t="shared" si="118"/>
        <v>16-16</v>
      </c>
      <c r="D2471" s="500">
        <v>0</v>
      </c>
      <c r="F2471" s="492">
        <f t="shared" si="116"/>
        <v>0</v>
      </c>
      <c r="G2471" s="492">
        <f t="shared" si="117"/>
        <v>0</v>
      </c>
      <c r="H2471" s="492">
        <f>IF($S$5="Y",F2471*0.05,0)</f>
        <v>0</v>
      </c>
    </row>
    <row r="2472" spans="1:8" s="494" customFormat="1" ht="15" customHeight="1">
      <c r="A2472" s="490" t="s">
        <v>312</v>
      </c>
      <c r="B2472" s="498" t="s">
        <v>1409</v>
      </c>
      <c r="C2472" s="507" t="str">
        <f t="shared" si="118"/>
        <v>13-01</v>
      </c>
      <c r="D2472" s="500">
        <v>0</v>
      </c>
      <c r="F2472" s="492">
        <f t="shared" si="116"/>
        <v>0</v>
      </c>
      <c r="G2472" s="492">
        <f t="shared" si="117"/>
        <v>0</v>
      </c>
      <c r="H2472" s="492">
        <f>IF($S$6="Y",F2472*0.05,0)</f>
        <v>0</v>
      </c>
    </row>
    <row r="2473" spans="1:8" s="494" customFormat="1" ht="15" customHeight="1">
      <c r="A2473" s="490" t="s">
        <v>312</v>
      </c>
      <c r="B2473" s="498" t="s">
        <v>1409</v>
      </c>
      <c r="C2473" s="508" t="str">
        <f t="shared" si="118"/>
        <v>07-13</v>
      </c>
      <c r="D2473" s="500">
        <v>0</v>
      </c>
      <c r="F2473" s="492">
        <f t="shared" si="116"/>
        <v>0</v>
      </c>
      <c r="G2473" s="492">
        <f t="shared" si="117"/>
        <v>0</v>
      </c>
      <c r="H2473" s="492">
        <f>IF($S$7="Y",F2473*0.05,0)</f>
        <v>0</v>
      </c>
    </row>
    <row r="2474" spans="1:8" s="494" customFormat="1" ht="15" customHeight="1">
      <c r="A2474" s="490" t="s">
        <v>312</v>
      </c>
      <c r="B2474" s="498" t="s">
        <v>1409</v>
      </c>
      <c r="C2474" s="509" t="str">
        <f t="shared" si="118"/>
        <v>11-26</v>
      </c>
      <c r="D2474" s="500">
        <v>0</v>
      </c>
      <c r="F2474" s="492">
        <f t="shared" si="116"/>
        <v>0</v>
      </c>
      <c r="G2474" s="492">
        <f t="shared" si="117"/>
        <v>0</v>
      </c>
      <c r="H2474" s="492">
        <f>IF($S$8="Y",F2474*0.05,0)</f>
        <v>0</v>
      </c>
    </row>
    <row r="2475" spans="1:8" s="494" customFormat="1" ht="15" customHeight="1">
      <c r="A2475" s="490" t="s">
        <v>312</v>
      </c>
      <c r="B2475" s="498" t="s">
        <v>1409</v>
      </c>
      <c r="C2475" s="512" t="str">
        <f t="shared" si="118"/>
        <v>18-01</v>
      </c>
      <c r="D2475" s="500">
        <v>0</v>
      </c>
      <c r="F2475" s="492">
        <f t="shared" si="116"/>
        <v>0</v>
      </c>
      <c r="G2475" s="492">
        <f t="shared" si="117"/>
        <v>0</v>
      </c>
      <c r="H2475" s="492">
        <f>IF($S$9="Y",F2475*0.05,0)</f>
        <v>0</v>
      </c>
    </row>
    <row r="2476" spans="1:8" s="494" customFormat="1" ht="15" customHeight="1">
      <c r="A2476" s="490" t="s">
        <v>312</v>
      </c>
      <c r="B2476" s="498" t="s">
        <v>1409</v>
      </c>
      <c r="C2476" s="513" t="str">
        <f t="shared" si="118"/>
        <v>Color Code</v>
      </c>
      <c r="D2476" s="500">
        <v>0</v>
      </c>
      <c r="F2476" s="492">
        <f t="shared" si="116"/>
        <v>0</v>
      </c>
      <c r="G2476" s="492">
        <f t="shared" si="117"/>
        <v>0</v>
      </c>
      <c r="H2476" s="492">
        <f>IF($S$10="Y",F2476*0.05,0)</f>
        <v>0</v>
      </c>
    </row>
    <row r="2477" spans="1:8" s="494" customFormat="1" ht="15" customHeight="1">
      <c r="A2477" s="490" t="s">
        <v>314</v>
      </c>
      <c r="B2477" s="498" t="s">
        <v>1410</v>
      </c>
      <c r="C2477" s="499" t="str">
        <f t="shared" si="118"/>
        <v>11-12</v>
      </c>
      <c r="D2477" s="500">
        <v>0</v>
      </c>
      <c r="F2477" s="492">
        <f t="shared" si="116"/>
        <v>0</v>
      </c>
      <c r="G2477" s="492">
        <f t="shared" si="117"/>
        <v>0</v>
      </c>
      <c r="H2477" s="492">
        <f>IF($S$2="Y",F2477*0.05,0)</f>
        <v>0</v>
      </c>
    </row>
    <row r="2478" spans="1:8" s="494" customFormat="1" ht="15" customHeight="1">
      <c r="A2478" s="490" t="s">
        <v>314</v>
      </c>
      <c r="B2478" s="498" t="s">
        <v>1410</v>
      </c>
      <c r="C2478" s="504" t="str">
        <f t="shared" si="118"/>
        <v>14-01</v>
      </c>
      <c r="D2478" s="500">
        <v>0</v>
      </c>
      <c r="F2478" s="492">
        <f t="shared" si="116"/>
        <v>0</v>
      </c>
      <c r="G2478" s="492">
        <f t="shared" si="117"/>
        <v>0</v>
      </c>
      <c r="H2478" s="492">
        <f>IF($S$3="Y",F2478*0.05,0)</f>
        <v>0</v>
      </c>
    </row>
    <row r="2479" spans="1:8" s="494" customFormat="1" ht="15" customHeight="1">
      <c r="A2479" s="490" t="s">
        <v>314</v>
      </c>
      <c r="B2479" s="498" t="s">
        <v>1410</v>
      </c>
      <c r="C2479" s="505" t="str">
        <f t="shared" si="118"/>
        <v>15-12</v>
      </c>
      <c r="D2479" s="500">
        <v>0</v>
      </c>
      <c r="F2479" s="492">
        <f t="shared" si="116"/>
        <v>0</v>
      </c>
      <c r="G2479" s="492">
        <f t="shared" si="117"/>
        <v>0</v>
      </c>
      <c r="H2479" s="492">
        <f>IF($S$4="Y",F2479*0.05,0)</f>
        <v>0</v>
      </c>
    </row>
    <row r="2480" spans="1:8" s="494" customFormat="1" ht="15" customHeight="1">
      <c r="A2480" s="490" t="s">
        <v>314</v>
      </c>
      <c r="B2480" s="498" t="s">
        <v>1410</v>
      </c>
      <c r="C2480" s="506" t="str">
        <f t="shared" si="118"/>
        <v>16-16</v>
      </c>
      <c r="D2480" s="500">
        <v>0</v>
      </c>
      <c r="F2480" s="492">
        <f t="shared" si="116"/>
        <v>0</v>
      </c>
      <c r="G2480" s="492">
        <f t="shared" si="117"/>
        <v>0</v>
      </c>
      <c r="H2480" s="492">
        <f>IF($S$5="Y",F2480*0.05,0)</f>
        <v>0</v>
      </c>
    </row>
    <row r="2481" spans="1:8" s="494" customFormat="1" ht="15" customHeight="1">
      <c r="A2481" s="490" t="s">
        <v>314</v>
      </c>
      <c r="B2481" s="498" t="s">
        <v>1410</v>
      </c>
      <c r="C2481" s="507" t="str">
        <f t="shared" si="118"/>
        <v>13-01</v>
      </c>
      <c r="D2481" s="500">
        <v>0</v>
      </c>
      <c r="F2481" s="492">
        <f t="shared" si="116"/>
        <v>0</v>
      </c>
      <c r="G2481" s="492">
        <f t="shared" si="117"/>
        <v>0</v>
      </c>
      <c r="H2481" s="492">
        <f>IF($S$6="Y",F2481*0.05,0)</f>
        <v>0</v>
      </c>
    </row>
    <row r="2482" spans="1:8" s="494" customFormat="1" ht="15" customHeight="1">
      <c r="A2482" s="490" t="s">
        <v>314</v>
      </c>
      <c r="B2482" s="498" t="s">
        <v>1410</v>
      </c>
      <c r="C2482" s="508" t="str">
        <f t="shared" si="118"/>
        <v>07-13</v>
      </c>
      <c r="D2482" s="500">
        <v>0</v>
      </c>
      <c r="F2482" s="492">
        <f t="shared" si="116"/>
        <v>0</v>
      </c>
      <c r="G2482" s="492">
        <f t="shared" si="117"/>
        <v>0</v>
      </c>
      <c r="H2482" s="492">
        <f>IF($S$7="Y",F2482*0.05,0)</f>
        <v>0</v>
      </c>
    </row>
    <row r="2483" spans="1:8" s="494" customFormat="1" ht="15" customHeight="1">
      <c r="A2483" s="490" t="s">
        <v>314</v>
      </c>
      <c r="B2483" s="498" t="s">
        <v>1410</v>
      </c>
      <c r="C2483" s="509" t="str">
        <f t="shared" si="118"/>
        <v>11-26</v>
      </c>
      <c r="D2483" s="500">
        <v>0</v>
      </c>
      <c r="F2483" s="492">
        <f t="shared" si="116"/>
        <v>0</v>
      </c>
      <c r="G2483" s="492">
        <f t="shared" si="117"/>
        <v>0</v>
      </c>
      <c r="H2483" s="492">
        <f>IF($S$8="Y",F2483*0.05,0)</f>
        <v>0</v>
      </c>
    </row>
    <row r="2484" spans="1:8" s="494" customFormat="1" ht="15" customHeight="1">
      <c r="A2484" s="490" t="s">
        <v>314</v>
      </c>
      <c r="B2484" s="498" t="s">
        <v>1410</v>
      </c>
      <c r="C2484" s="512" t="str">
        <f t="shared" si="118"/>
        <v>18-01</v>
      </c>
      <c r="D2484" s="500">
        <v>0</v>
      </c>
      <c r="F2484" s="492">
        <f t="shared" si="116"/>
        <v>0</v>
      </c>
      <c r="G2484" s="492">
        <f t="shared" si="117"/>
        <v>0</v>
      </c>
      <c r="H2484" s="492">
        <f>IF($S$9="Y",F2484*0.05,0)</f>
        <v>0</v>
      </c>
    </row>
    <row r="2485" spans="1:8" s="494" customFormat="1" ht="15" customHeight="1">
      <c r="A2485" s="490" t="s">
        <v>314</v>
      </c>
      <c r="B2485" s="498" t="s">
        <v>1410</v>
      </c>
      <c r="C2485" s="513" t="str">
        <f t="shared" si="118"/>
        <v>Color Code</v>
      </c>
      <c r="D2485" s="500">
        <v>0</v>
      </c>
      <c r="F2485" s="492">
        <f t="shared" si="116"/>
        <v>0</v>
      </c>
      <c r="G2485" s="492">
        <f t="shared" si="117"/>
        <v>0</v>
      </c>
      <c r="H2485" s="492">
        <f>IF($S$10="Y",F2485*0.05,0)</f>
        <v>0</v>
      </c>
    </row>
    <row r="2486" spans="1:8" s="494" customFormat="1" ht="15" customHeight="1">
      <c r="A2486" s="490" t="s">
        <v>316</v>
      </c>
      <c r="B2486" s="498" t="s">
        <v>1411</v>
      </c>
      <c r="C2486" s="499" t="str">
        <f t="shared" si="118"/>
        <v>11-12</v>
      </c>
      <c r="D2486" s="500">
        <v>0</v>
      </c>
      <c r="F2486" s="492">
        <f t="shared" si="116"/>
        <v>0</v>
      </c>
      <c r="G2486" s="492">
        <f t="shared" si="117"/>
        <v>0</v>
      </c>
      <c r="H2486" s="492">
        <f>IF($S$2="Y",F2486*0.05,0)</f>
        <v>0</v>
      </c>
    </row>
    <row r="2487" spans="1:8" s="494" customFormat="1" ht="15" customHeight="1">
      <c r="A2487" s="490" t="s">
        <v>316</v>
      </c>
      <c r="B2487" s="498" t="s">
        <v>1411</v>
      </c>
      <c r="C2487" s="504" t="str">
        <f t="shared" si="118"/>
        <v>14-01</v>
      </c>
      <c r="D2487" s="500">
        <v>0</v>
      </c>
      <c r="F2487" s="492">
        <f t="shared" si="116"/>
        <v>0</v>
      </c>
      <c r="G2487" s="492">
        <f t="shared" si="117"/>
        <v>0</v>
      </c>
      <c r="H2487" s="492">
        <f>IF($S$3="Y",F2487*0.05,0)</f>
        <v>0</v>
      </c>
    </row>
    <row r="2488" spans="1:8" s="494" customFormat="1" ht="15" customHeight="1">
      <c r="A2488" s="490" t="s">
        <v>316</v>
      </c>
      <c r="B2488" s="498" t="s">
        <v>1411</v>
      </c>
      <c r="C2488" s="505" t="str">
        <f t="shared" si="118"/>
        <v>15-12</v>
      </c>
      <c r="D2488" s="500">
        <v>0</v>
      </c>
      <c r="F2488" s="492">
        <f t="shared" si="116"/>
        <v>0</v>
      </c>
      <c r="G2488" s="492">
        <f t="shared" si="117"/>
        <v>0</v>
      </c>
      <c r="H2488" s="492">
        <f>IF($S$4="Y",F2488*0.05,0)</f>
        <v>0</v>
      </c>
    </row>
    <row r="2489" spans="1:8" s="494" customFormat="1" ht="15" customHeight="1">
      <c r="A2489" s="490" t="s">
        <v>316</v>
      </c>
      <c r="B2489" s="498" t="s">
        <v>1411</v>
      </c>
      <c r="C2489" s="506" t="str">
        <f t="shared" si="118"/>
        <v>16-16</v>
      </c>
      <c r="D2489" s="500">
        <v>0</v>
      </c>
      <c r="F2489" s="492">
        <f t="shared" si="116"/>
        <v>0</v>
      </c>
      <c r="G2489" s="492">
        <f t="shared" si="117"/>
        <v>0</v>
      </c>
      <c r="H2489" s="492">
        <f>IF($S$5="Y",F2489*0.05,0)</f>
        <v>0</v>
      </c>
    </row>
    <row r="2490" spans="1:8" s="494" customFormat="1" ht="15" customHeight="1">
      <c r="A2490" s="490" t="s">
        <v>316</v>
      </c>
      <c r="B2490" s="498" t="s">
        <v>1411</v>
      </c>
      <c r="C2490" s="507" t="str">
        <f t="shared" si="118"/>
        <v>13-01</v>
      </c>
      <c r="D2490" s="500">
        <v>0</v>
      </c>
      <c r="F2490" s="492">
        <f t="shared" si="116"/>
        <v>0</v>
      </c>
      <c r="G2490" s="492">
        <f t="shared" si="117"/>
        <v>0</v>
      </c>
      <c r="H2490" s="492">
        <f>IF($S$6="Y",F2490*0.05,0)</f>
        <v>0</v>
      </c>
    </row>
    <row r="2491" spans="1:8" s="494" customFormat="1" ht="15" customHeight="1">
      <c r="A2491" s="490" t="s">
        <v>316</v>
      </c>
      <c r="B2491" s="498" t="s">
        <v>1411</v>
      </c>
      <c r="C2491" s="508" t="str">
        <f t="shared" si="118"/>
        <v>07-13</v>
      </c>
      <c r="D2491" s="500">
        <v>0</v>
      </c>
      <c r="F2491" s="492">
        <f t="shared" si="116"/>
        <v>0</v>
      </c>
      <c r="G2491" s="492">
        <f t="shared" si="117"/>
        <v>0</v>
      </c>
      <c r="H2491" s="492">
        <f>IF($S$7="Y",F2491*0.05,0)</f>
        <v>0</v>
      </c>
    </row>
    <row r="2492" spans="1:8" s="494" customFormat="1" ht="15" customHeight="1">
      <c r="A2492" s="490" t="s">
        <v>316</v>
      </c>
      <c r="B2492" s="498" t="s">
        <v>1411</v>
      </c>
      <c r="C2492" s="509" t="str">
        <f t="shared" si="118"/>
        <v>11-26</v>
      </c>
      <c r="D2492" s="500">
        <v>0</v>
      </c>
      <c r="F2492" s="492">
        <f t="shared" si="116"/>
        <v>0</v>
      </c>
      <c r="G2492" s="492">
        <f t="shared" si="117"/>
        <v>0</v>
      </c>
      <c r="H2492" s="492">
        <f>IF($S$8="Y",F2492*0.05,0)</f>
        <v>0</v>
      </c>
    </row>
    <row r="2493" spans="1:8" s="494" customFormat="1" ht="15" customHeight="1">
      <c r="A2493" s="490" t="s">
        <v>316</v>
      </c>
      <c r="B2493" s="498" t="s">
        <v>1411</v>
      </c>
      <c r="C2493" s="512" t="str">
        <f t="shared" si="118"/>
        <v>18-01</v>
      </c>
      <c r="D2493" s="500">
        <v>0</v>
      </c>
      <c r="F2493" s="492">
        <f t="shared" si="116"/>
        <v>0</v>
      </c>
      <c r="G2493" s="492">
        <f t="shared" si="117"/>
        <v>0</v>
      </c>
      <c r="H2493" s="492">
        <f>IF($S$9="Y",F2493*0.05,0)</f>
        <v>0</v>
      </c>
    </row>
    <row r="2494" spans="1:8" s="494" customFormat="1" ht="15" customHeight="1">
      <c r="A2494" s="490" t="s">
        <v>316</v>
      </c>
      <c r="B2494" s="498" t="s">
        <v>1411</v>
      </c>
      <c r="C2494" s="513" t="str">
        <f t="shared" si="118"/>
        <v>Color Code</v>
      </c>
      <c r="D2494" s="500">
        <v>0</v>
      </c>
      <c r="F2494" s="492">
        <f t="shared" si="116"/>
        <v>0</v>
      </c>
      <c r="G2494" s="492">
        <f t="shared" si="117"/>
        <v>0</v>
      </c>
      <c r="H2494" s="492">
        <f>IF($S$10="Y",F2494*0.05,0)</f>
        <v>0</v>
      </c>
    </row>
    <row r="2495" spans="1:8" s="494" customFormat="1" ht="15" customHeight="1">
      <c r="A2495" s="490" t="s">
        <v>318</v>
      </c>
      <c r="B2495" s="498" t="s">
        <v>1412</v>
      </c>
      <c r="C2495" s="499" t="str">
        <f t="shared" si="118"/>
        <v>11-12</v>
      </c>
      <c r="D2495" s="500">
        <v>0</v>
      </c>
      <c r="F2495" s="492">
        <f t="shared" si="116"/>
        <v>0</v>
      </c>
      <c r="G2495" s="492">
        <f t="shared" si="117"/>
        <v>0</v>
      </c>
      <c r="H2495" s="492">
        <f>IF($S$2="Y",F2495*0.05,0)</f>
        <v>0</v>
      </c>
    </row>
    <row r="2496" spans="1:8" s="494" customFormat="1" ht="15" customHeight="1">
      <c r="A2496" s="490" t="s">
        <v>318</v>
      </c>
      <c r="B2496" s="498" t="s">
        <v>1412</v>
      </c>
      <c r="C2496" s="504" t="str">
        <f t="shared" si="118"/>
        <v>14-01</v>
      </c>
      <c r="D2496" s="500">
        <v>0</v>
      </c>
      <c r="F2496" s="492">
        <f t="shared" si="116"/>
        <v>0</v>
      </c>
      <c r="G2496" s="492">
        <f t="shared" si="117"/>
        <v>0</v>
      </c>
      <c r="H2496" s="492">
        <f>IF($S$3="Y",F2496*0.05,0)</f>
        <v>0</v>
      </c>
    </row>
    <row r="2497" spans="1:8" s="494" customFormat="1" ht="15" customHeight="1">
      <c r="A2497" s="490" t="s">
        <v>318</v>
      </c>
      <c r="B2497" s="498" t="s">
        <v>1412</v>
      </c>
      <c r="C2497" s="505" t="str">
        <f t="shared" si="118"/>
        <v>15-12</v>
      </c>
      <c r="D2497" s="500">
        <v>0</v>
      </c>
      <c r="F2497" s="492">
        <f t="shared" si="116"/>
        <v>0</v>
      </c>
      <c r="G2497" s="492">
        <f t="shared" si="117"/>
        <v>0</v>
      </c>
      <c r="H2497" s="492">
        <f>IF($S$4="Y",F2497*0.05,0)</f>
        <v>0</v>
      </c>
    </row>
    <row r="2498" spans="1:8" s="494" customFormat="1" ht="15" customHeight="1">
      <c r="A2498" s="490" t="s">
        <v>318</v>
      </c>
      <c r="B2498" s="498" t="s">
        <v>1412</v>
      </c>
      <c r="C2498" s="506" t="str">
        <f t="shared" si="118"/>
        <v>16-16</v>
      </c>
      <c r="D2498" s="500">
        <v>0</v>
      </c>
      <c r="F2498" s="492">
        <f t="shared" ref="F2498:F2561" si="119">D2498*E2498</f>
        <v>0</v>
      </c>
      <c r="G2498" s="492">
        <f t="shared" ref="G2498:G2561" si="120">IF($S$11="Y",F2498*0.05,0)</f>
        <v>0</v>
      </c>
      <c r="H2498" s="492">
        <f>IF($S$5="Y",F2498*0.05,0)</f>
        <v>0</v>
      </c>
    </row>
    <row r="2499" spans="1:8" s="494" customFormat="1" ht="15" customHeight="1">
      <c r="A2499" s="490" t="s">
        <v>318</v>
      </c>
      <c r="B2499" s="498" t="s">
        <v>1412</v>
      </c>
      <c r="C2499" s="507" t="str">
        <f t="shared" si="118"/>
        <v>13-01</v>
      </c>
      <c r="D2499" s="500">
        <v>0</v>
      </c>
      <c r="F2499" s="492">
        <f t="shared" si="119"/>
        <v>0</v>
      </c>
      <c r="G2499" s="492">
        <f t="shared" si="120"/>
        <v>0</v>
      </c>
      <c r="H2499" s="492">
        <f>IF($S$6="Y",F2499*0.05,0)</f>
        <v>0</v>
      </c>
    </row>
    <row r="2500" spans="1:8" s="494" customFormat="1" ht="15" customHeight="1">
      <c r="A2500" s="490" t="s">
        <v>318</v>
      </c>
      <c r="B2500" s="498" t="s">
        <v>1412</v>
      </c>
      <c r="C2500" s="508" t="str">
        <f t="shared" si="118"/>
        <v>07-13</v>
      </c>
      <c r="D2500" s="500">
        <v>0</v>
      </c>
      <c r="F2500" s="492">
        <f t="shared" si="119"/>
        <v>0</v>
      </c>
      <c r="G2500" s="492">
        <f t="shared" si="120"/>
        <v>0</v>
      </c>
      <c r="H2500" s="492">
        <f>IF($S$7="Y",F2500*0.05,0)</f>
        <v>0</v>
      </c>
    </row>
    <row r="2501" spans="1:8" s="494" customFormat="1" ht="15" customHeight="1">
      <c r="A2501" s="490" t="s">
        <v>318</v>
      </c>
      <c r="B2501" s="498" t="s">
        <v>1412</v>
      </c>
      <c r="C2501" s="509" t="str">
        <f t="shared" si="118"/>
        <v>11-26</v>
      </c>
      <c r="D2501" s="500">
        <v>0</v>
      </c>
      <c r="F2501" s="492">
        <f t="shared" si="119"/>
        <v>0</v>
      </c>
      <c r="G2501" s="492">
        <f t="shared" si="120"/>
        <v>0</v>
      </c>
      <c r="H2501" s="492">
        <f>IF($S$8="Y",F2501*0.05,0)</f>
        <v>0</v>
      </c>
    </row>
    <row r="2502" spans="1:8" s="494" customFormat="1" ht="15" customHeight="1">
      <c r="A2502" s="490" t="s">
        <v>318</v>
      </c>
      <c r="B2502" s="498" t="s">
        <v>1412</v>
      </c>
      <c r="C2502" s="512" t="str">
        <f t="shared" si="118"/>
        <v>18-01</v>
      </c>
      <c r="D2502" s="500">
        <v>0</v>
      </c>
      <c r="F2502" s="492">
        <f t="shared" si="119"/>
        <v>0</v>
      </c>
      <c r="G2502" s="492">
        <f t="shared" si="120"/>
        <v>0</v>
      </c>
      <c r="H2502" s="492">
        <f>IF($S$9="Y",F2502*0.05,0)</f>
        <v>0</v>
      </c>
    </row>
    <row r="2503" spans="1:8" s="494" customFormat="1" ht="15" customHeight="1">
      <c r="A2503" s="490" t="s">
        <v>318</v>
      </c>
      <c r="B2503" s="498" t="s">
        <v>1412</v>
      </c>
      <c r="C2503" s="513" t="str">
        <f t="shared" ref="C2503:C2566" si="121">C2494</f>
        <v>Color Code</v>
      </c>
      <c r="D2503" s="500">
        <v>0</v>
      </c>
      <c r="F2503" s="492">
        <f t="shared" si="119"/>
        <v>0</v>
      </c>
      <c r="G2503" s="492">
        <f t="shared" si="120"/>
        <v>0</v>
      </c>
      <c r="H2503" s="492">
        <f>IF($S$10="Y",F2503*0.05,0)</f>
        <v>0</v>
      </c>
    </row>
    <row r="2504" spans="1:8" s="494" customFormat="1" ht="15" customHeight="1">
      <c r="A2504" s="490" t="s">
        <v>326</v>
      </c>
      <c r="B2504" s="498" t="s">
        <v>1413</v>
      </c>
      <c r="C2504" s="499" t="str">
        <f t="shared" si="121"/>
        <v>11-12</v>
      </c>
      <c r="D2504" s="500">
        <v>0</v>
      </c>
      <c r="F2504" s="492">
        <f t="shared" si="119"/>
        <v>0</v>
      </c>
      <c r="G2504" s="492">
        <f t="shared" si="120"/>
        <v>0</v>
      </c>
      <c r="H2504" s="492">
        <f>IF($S$2="Y",F2504*0.05,0)</f>
        <v>0</v>
      </c>
    </row>
    <row r="2505" spans="1:8" s="494" customFormat="1" ht="15" customHeight="1">
      <c r="A2505" s="490" t="s">
        <v>326</v>
      </c>
      <c r="B2505" s="498" t="s">
        <v>1413</v>
      </c>
      <c r="C2505" s="504" t="str">
        <f t="shared" si="121"/>
        <v>14-01</v>
      </c>
      <c r="D2505" s="500">
        <v>0</v>
      </c>
      <c r="F2505" s="492">
        <f t="shared" si="119"/>
        <v>0</v>
      </c>
      <c r="G2505" s="492">
        <f t="shared" si="120"/>
        <v>0</v>
      </c>
      <c r="H2505" s="492">
        <f>IF($S$3="Y",F2505*0.05,0)</f>
        <v>0</v>
      </c>
    </row>
    <row r="2506" spans="1:8" s="494" customFormat="1" ht="15" customHeight="1">
      <c r="A2506" s="490" t="s">
        <v>326</v>
      </c>
      <c r="B2506" s="498" t="s">
        <v>1413</v>
      </c>
      <c r="C2506" s="505" t="str">
        <f t="shared" si="121"/>
        <v>15-12</v>
      </c>
      <c r="D2506" s="500">
        <v>0</v>
      </c>
      <c r="F2506" s="492">
        <f t="shared" si="119"/>
        <v>0</v>
      </c>
      <c r="G2506" s="492">
        <f t="shared" si="120"/>
        <v>0</v>
      </c>
      <c r="H2506" s="492">
        <f>IF($S$4="Y",F2506*0.05,0)</f>
        <v>0</v>
      </c>
    </row>
    <row r="2507" spans="1:8" s="494" customFormat="1" ht="15" customHeight="1">
      <c r="A2507" s="490" t="s">
        <v>326</v>
      </c>
      <c r="B2507" s="498" t="s">
        <v>1413</v>
      </c>
      <c r="C2507" s="506" t="str">
        <f t="shared" si="121"/>
        <v>16-16</v>
      </c>
      <c r="D2507" s="500">
        <v>0</v>
      </c>
      <c r="F2507" s="492">
        <f t="shared" si="119"/>
        <v>0</v>
      </c>
      <c r="G2507" s="492">
        <f t="shared" si="120"/>
        <v>0</v>
      </c>
      <c r="H2507" s="492">
        <f>IF($S$5="Y",F2507*0.05,0)</f>
        <v>0</v>
      </c>
    </row>
    <row r="2508" spans="1:8" s="494" customFormat="1" ht="15" customHeight="1">
      <c r="A2508" s="490" t="s">
        <v>326</v>
      </c>
      <c r="B2508" s="498" t="s">
        <v>1413</v>
      </c>
      <c r="C2508" s="507" t="str">
        <f t="shared" si="121"/>
        <v>13-01</v>
      </c>
      <c r="D2508" s="500">
        <v>0</v>
      </c>
      <c r="F2508" s="492">
        <f t="shared" si="119"/>
        <v>0</v>
      </c>
      <c r="G2508" s="492">
        <f t="shared" si="120"/>
        <v>0</v>
      </c>
      <c r="H2508" s="492">
        <f>IF($S$6="Y",F2508*0.05,0)</f>
        <v>0</v>
      </c>
    </row>
    <row r="2509" spans="1:8" s="494" customFormat="1" ht="15" customHeight="1">
      <c r="A2509" s="490" t="s">
        <v>326</v>
      </c>
      <c r="B2509" s="498" t="s">
        <v>1413</v>
      </c>
      <c r="C2509" s="508" t="str">
        <f t="shared" si="121"/>
        <v>07-13</v>
      </c>
      <c r="D2509" s="500">
        <v>0</v>
      </c>
      <c r="F2509" s="492">
        <f t="shared" si="119"/>
        <v>0</v>
      </c>
      <c r="G2509" s="492">
        <f t="shared" si="120"/>
        <v>0</v>
      </c>
      <c r="H2509" s="492">
        <f>IF($S$7="Y",F2509*0.05,0)</f>
        <v>0</v>
      </c>
    </row>
    <row r="2510" spans="1:8" s="494" customFormat="1" ht="15" customHeight="1">
      <c r="A2510" s="490" t="s">
        <v>326</v>
      </c>
      <c r="B2510" s="498" t="s">
        <v>1413</v>
      </c>
      <c r="C2510" s="509" t="str">
        <f t="shared" si="121"/>
        <v>11-26</v>
      </c>
      <c r="D2510" s="500">
        <v>0</v>
      </c>
      <c r="F2510" s="492">
        <f t="shared" si="119"/>
        <v>0</v>
      </c>
      <c r="G2510" s="492">
        <f t="shared" si="120"/>
        <v>0</v>
      </c>
      <c r="H2510" s="492">
        <f>IF($S$8="Y",F2510*0.05,0)</f>
        <v>0</v>
      </c>
    </row>
    <row r="2511" spans="1:8" s="494" customFormat="1" ht="15" customHeight="1">
      <c r="A2511" s="490" t="s">
        <v>326</v>
      </c>
      <c r="B2511" s="498" t="s">
        <v>1413</v>
      </c>
      <c r="C2511" s="512" t="str">
        <f t="shared" si="121"/>
        <v>18-01</v>
      </c>
      <c r="D2511" s="500">
        <v>0</v>
      </c>
      <c r="F2511" s="492">
        <f t="shared" si="119"/>
        <v>0</v>
      </c>
      <c r="G2511" s="492">
        <f t="shared" si="120"/>
        <v>0</v>
      </c>
      <c r="H2511" s="492">
        <f>IF($S$9="Y",F2511*0.05,0)</f>
        <v>0</v>
      </c>
    </row>
    <row r="2512" spans="1:8" s="494" customFormat="1" ht="15" customHeight="1">
      <c r="A2512" s="490" t="s">
        <v>326</v>
      </c>
      <c r="B2512" s="498" t="s">
        <v>1413</v>
      </c>
      <c r="C2512" s="513" t="str">
        <f t="shared" si="121"/>
        <v>Color Code</v>
      </c>
      <c r="D2512" s="500">
        <v>0</v>
      </c>
      <c r="F2512" s="492">
        <f t="shared" si="119"/>
        <v>0</v>
      </c>
      <c r="G2512" s="492">
        <f t="shared" si="120"/>
        <v>0</v>
      </c>
      <c r="H2512" s="492">
        <f>IF($S$10="Y",F2512*0.05,0)</f>
        <v>0</v>
      </c>
    </row>
    <row r="2513" spans="1:8" s="494" customFormat="1" ht="15" customHeight="1">
      <c r="A2513" s="490" t="s">
        <v>320</v>
      </c>
      <c r="B2513" s="498" t="s">
        <v>1414</v>
      </c>
      <c r="C2513" s="499" t="str">
        <f t="shared" si="121"/>
        <v>11-12</v>
      </c>
      <c r="D2513" s="500">
        <v>0</v>
      </c>
      <c r="F2513" s="492">
        <f t="shared" si="119"/>
        <v>0</v>
      </c>
      <c r="G2513" s="492">
        <f t="shared" si="120"/>
        <v>0</v>
      </c>
      <c r="H2513" s="492">
        <f>IF($S$2="Y",F2513*0.05,0)</f>
        <v>0</v>
      </c>
    </row>
    <row r="2514" spans="1:8" s="494" customFormat="1" ht="15" customHeight="1">
      <c r="A2514" s="490" t="s">
        <v>320</v>
      </c>
      <c r="B2514" s="498" t="s">
        <v>1414</v>
      </c>
      <c r="C2514" s="504" t="str">
        <f t="shared" si="121"/>
        <v>14-01</v>
      </c>
      <c r="D2514" s="500">
        <v>0</v>
      </c>
      <c r="F2514" s="492">
        <f t="shared" si="119"/>
        <v>0</v>
      </c>
      <c r="G2514" s="492">
        <f t="shared" si="120"/>
        <v>0</v>
      </c>
      <c r="H2514" s="492">
        <f>IF($S$3="Y",F2514*0.05,0)</f>
        <v>0</v>
      </c>
    </row>
    <row r="2515" spans="1:8" s="494" customFormat="1" ht="15" customHeight="1">
      <c r="A2515" s="490" t="s">
        <v>320</v>
      </c>
      <c r="B2515" s="498" t="s">
        <v>1414</v>
      </c>
      <c r="C2515" s="505" t="str">
        <f t="shared" si="121"/>
        <v>15-12</v>
      </c>
      <c r="D2515" s="500">
        <v>0</v>
      </c>
      <c r="F2515" s="492">
        <f t="shared" si="119"/>
        <v>0</v>
      </c>
      <c r="G2515" s="492">
        <f t="shared" si="120"/>
        <v>0</v>
      </c>
      <c r="H2515" s="492">
        <f>IF($S$4="Y",F2515*0.05,0)</f>
        <v>0</v>
      </c>
    </row>
    <row r="2516" spans="1:8" s="494" customFormat="1" ht="15" customHeight="1">
      <c r="A2516" s="490" t="s">
        <v>320</v>
      </c>
      <c r="B2516" s="498" t="s">
        <v>1414</v>
      </c>
      <c r="C2516" s="506" t="str">
        <f t="shared" si="121"/>
        <v>16-16</v>
      </c>
      <c r="D2516" s="500">
        <v>0</v>
      </c>
      <c r="F2516" s="492">
        <f t="shared" si="119"/>
        <v>0</v>
      </c>
      <c r="G2516" s="492">
        <f t="shared" si="120"/>
        <v>0</v>
      </c>
      <c r="H2516" s="492">
        <f>IF($S$5="Y",F2516*0.05,0)</f>
        <v>0</v>
      </c>
    </row>
    <row r="2517" spans="1:8" s="494" customFormat="1" ht="15" customHeight="1">
      <c r="A2517" s="490" t="s">
        <v>320</v>
      </c>
      <c r="B2517" s="498" t="s">
        <v>1414</v>
      </c>
      <c r="C2517" s="507" t="str">
        <f t="shared" si="121"/>
        <v>13-01</v>
      </c>
      <c r="D2517" s="500">
        <v>0</v>
      </c>
      <c r="F2517" s="492">
        <f t="shared" si="119"/>
        <v>0</v>
      </c>
      <c r="G2517" s="492">
        <f t="shared" si="120"/>
        <v>0</v>
      </c>
      <c r="H2517" s="492">
        <f>IF($S$6="Y",F2517*0.05,0)</f>
        <v>0</v>
      </c>
    </row>
    <row r="2518" spans="1:8" s="494" customFormat="1" ht="15" customHeight="1">
      <c r="A2518" s="490" t="s">
        <v>320</v>
      </c>
      <c r="B2518" s="498" t="s">
        <v>1414</v>
      </c>
      <c r="C2518" s="508" t="str">
        <f t="shared" si="121"/>
        <v>07-13</v>
      </c>
      <c r="D2518" s="500">
        <v>0</v>
      </c>
      <c r="F2518" s="492">
        <f t="shared" si="119"/>
        <v>0</v>
      </c>
      <c r="G2518" s="492">
        <f t="shared" si="120"/>
        <v>0</v>
      </c>
      <c r="H2518" s="492">
        <f>IF($S$7="Y",F2518*0.05,0)</f>
        <v>0</v>
      </c>
    </row>
    <row r="2519" spans="1:8" s="494" customFormat="1" ht="15" customHeight="1">
      <c r="A2519" s="490" t="s">
        <v>320</v>
      </c>
      <c r="B2519" s="498" t="s">
        <v>1414</v>
      </c>
      <c r="C2519" s="509" t="str">
        <f t="shared" si="121"/>
        <v>11-26</v>
      </c>
      <c r="D2519" s="500">
        <v>0</v>
      </c>
      <c r="F2519" s="492">
        <f t="shared" si="119"/>
        <v>0</v>
      </c>
      <c r="G2519" s="492">
        <f t="shared" si="120"/>
        <v>0</v>
      </c>
      <c r="H2519" s="492">
        <f>IF($S$8="Y",F2519*0.05,0)</f>
        <v>0</v>
      </c>
    </row>
    <row r="2520" spans="1:8" s="494" customFormat="1" ht="15" customHeight="1">
      <c r="A2520" s="490" t="s">
        <v>320</v>
      </c>
      <c r="B2520" s="498" t="s">
        <v>1414</v>
      </c>
      <c r="C2520" s="512" t="str">
        <f t="shared" si="121"/>
        <v>18-01</v>
      </c>
      <c r="D2520" s="500">
        <v>0</v>
      </c>
      <c r="F2520" s="492">
        <f t="shared" si="119"/>
        <v>0</v>
      </c>
      <c r="G2520" s="492">
        <f t="shared" si="120"/>
        <v>0</v>
      </c>
      <c r="H2520" s="492">
        <f>IF($S$9="Y",F2520*0.05,0)</f>
        <v>0</v>
      </c>
    </row>
    <row r="2521" spans="1:8" s="494" customFormat="1" ht="15" customHeight="1">
      <c r="A2521" s="490" t="s">
        <v>320</v>
      </c>
      <c r="B2521" s="498" t="s">
        <v>1414</v>
      </c>
      <c r="C2521" s="513" t="str">
        <f t="shared" si="121"/>
        <v>Color Code</v>
      </c>
      <c r="D2521" s="500">
        <v>0</v>
      </c>
      <c r="F2521" s="492">
        <f t="shared" si="119"/>
        <v>0</v>
      </c>
      <c r="G2521" s="492">
        <f t="shared" si="120"/>
        <v>0</v>
      </c>
      <c r="H2521" s="492">
        <f>IF($S$10="Y",F2521*0.05,0)</f>
        <v>0</v>
      </c>
    </row>
    <row r="2522" spans="1:8" s="494" customFormat="1" ht="15" customHeight="1">
      <c r="A2522" s="490" t="s">
        <v>322</v>
      </c>
      <c r="B2522" s="498" t="s">
        <v>1415</v>
      </c>
      <c r="C2522" s="499" t="str">
        <f t="shared" si="121"/>
        <v>11-12</v>
      </c>
      <c r="D2522" s="500">
        <v>0</v>
      </c>
      <c r="F2522" s="492">
        <f t="shared" si="119"/>
        <v>0</v>
      </c>
      <c r="G2522" s="492">
        <f t="shared" si="120"/>
        <v>0</v>
      </c>
      <c r="H2522" s="492">
        <f>IF($S$2="Y",F2522*0.05,0)</f>
        <v>0</v>
      </c>
    </row>
    <row r="2523" spans="1:8" s="494" customFormat="1" ht="15" customHeight="1">
      <c r="A2523" s="490" t="s">
        <v>322</v>
      </c>
      <c r="B2523" s="498" t="s">
        <v>1415</v>
      </c>
      <c r="C2523" s="504" t="str">
        <f t="shared" si="121"/>
        <v>14-01</v>
      </c>
      <c r="D2523" s="500">
        <v>0</v>
      </c>
      <c r="F2523" s="492">
        <f t="shared" si="119"/>
        <v>0</v>
      </c>
      <c r="G2523" s="492">
        <f t="shared" si="120"/>
        <v>0</v>
      </c>
      <c r="H2523" s="492">
        <f>IF($S$3="Y",F2523*0.05,0)</f>
        <v>0</v>
      </c>
    </row>
    <row r="2524" spans="1:8" s="494" customFormat="1" ht="15" customHeight="1">
      <c r="A2524" s="490" t="s">
        <v>322</v>
      </c>
      <c r="B2524" s="498" t="s">
        <v>1415</v>
      </c>
      <c r="C2524" s="505" t="str">
        <f t="shared" si="121"/>
        <v>15-12</v>
      </c>
      <c r="D2524" s="500">
        <v>0</v>
      </c>
      <c r="F2524" s="492">
        <f t="shared" si="119"/>
        <v>0</v>
      </c>
      <c r="G2524" s="492">
        <f t="shared" si="120"/>
        <v>0</v>
      </c>
      <c r="H2524" s="492">
        <f>IF($S$4="Y",F2524*0.05,0)</f>
        <v>0</v>
      </c>
    </row>
    <row r="2525" spans="1:8" s="494" customFormat="1" ht="15" customHeight="1">
      <c r="A2525" s="490" t="s">
        <v>322</v>
      </c>
      <c r="B2525" s="498" t="s">
        <v>1415</v>
      </c>
      <c r="C2525" s="506" t="str">
        <f t="shared" si="121"/>
        <v>16-16</v>
      </c>
      <c r="D2525" s="500">
        <v>0</v>
      </c>
      <c r="F2525" s="492">
        <f t="shared" si="119"/>
        <v>0</v>
      </c>
      <c r="G2525" s="492">
        <f t="shared" si="120"/>
        <v>0</v>
      </c>
      <c r="H2525" s="492">
        <f>IF($S$5="Y",F2525*0.05,0)</f>
        <v>0</v>
      </c>
    </row>
    <row r="2526" spans="1:8" s="494" customFormat="1" ht="15" customHeight="1">
      <c r="A2526" s="490" t="s">
        <v>322</v>
      </c>
      <c r="B2526" s="498" t="s">
        <v>1415</v>
      </c>
      <c r="C2526" s="507" t="str">
        <f t="shared" si="121"/>
        <v>13-01</v>
      </c>
      <c r="D2526" s="500">
        <v>0</v>
      </c>
      <c r="F2526" s="492">
        <f t="shared" si="119"/>
        <v>0</v>
      </c>
      <c r="G2526" s="492">
        <f t="shared" si="120"/>
        <v>0</v>
      </c>
      <c r="H2526" s="492">
        <f>IF($S$6="Y",F2526*0.05,0)</f>
        <v>0</v>
      </c>
    </row>
    <row r="2527" spans="1:8" s="494" customFormat="1" ht="15" customHeight="1">
      <c r="A2527" s="490" t="s">
        <v>322</v>
      </c>
      <c r="B2527" s="498" t="s">
        <v>1415</v>
      </c>
      <c r="C2527" s="508" t="str">
        <f t="shared" si="121"/>
        <v>07-13</v>
      </c>
      <c r="D2527" s="500">
        <v>0</v>
      </c>
      <c r="F2527" s="492">
        <f t="shared" si="119"/>
        <v>0</v>
      </c>
      <c r="G2527" s="492">
        <f t="shared" si="120"/>
        <v>0</v>
      </c>
      <c r="H2527" s="492">
        <f>IF($S$7="Y",F2527*0.05,0)</f>
        <v>0</v>
      </c>
    </row>
    <row r="2528" spans="1:8" s="494" customFormat="1" ht="15" customHeight="1">
      <c r="A2528" s="490" t="s">
        <v>322</v>
      </c>
      <c r="B2528" s="498" t="s">
        <v>1415</v>
      </c>
      <c r="C2528" s="509" t="str">
        <f t="shared" si="121"/>
        <v>11-26</v>
      </c>
      <c r="D2528" s="500">
        <v>0</v>
      </c>
      <c r="F2528" s="492">
        <f t="shared" si="119"/>
        <v>0</v>
      </c>
      <c r="G2528" s="492">
        <f t="shared" si="120"/>
        <v>0</v>
      </c>
      <c r="H2528" s="492">
        <f>IF($S$8="Y",F2528*0.05,0)</f>
        <v>0</v>
      </c>
    </row>
    <row r="2529" spans="1:8" s="494" customFormat="1" ht="15" customHeight="1">
      <c r="A2529" s="490" t="s">
        <v>322</v>
      </c>
      <c r="B2529" s="498" t="s">
        <v>1415</v>
      </c>
      <c r="C2529" s="512" t="str">
        <f t="shared" si="121"/>
        <v>18-01</v>
      </c>
      <c r="D2529" s="500">
        <v>0</v>
      </c>
      <c r="F2529" s="492">
        <f t="shared" si="119"/>
        <v>0</v>
      </c>
      <c r="G2529" s="492">
        <f t="shared" si="120"/>
        <v>0</v>
      </c>
      <c r="H2529" s="492">
        <f>IF($S$9="Y",F2529*0.05,0)</f>
        <v>0</v>
      </c>
    </row>
    <row r="2530" spans="1:8" s="494" customFormat="1" ht="15" customHeight="1">
      <c r="A2530" s="490" t="s">
        <v>322</v>
      </c>
      <c r="B2530" s="498" t="s">
        <v>1415</v>
      </c>
      <c r="C2530" s="513" t="str">
        <f t="shared" si="121"/>
        <v>Color Code</v>
      </c>
      <c r="D2530" s="500">
        <v>0</v>
      </c>
      <c r="F2530" s="492">
        <f t="shared" si="119"/>
        <v>0</v>
      </c>
      <c r="G2530" s="492">
        <f t="shared" si="120"/>
        <v>0</v>
      </c>
      <c r="H2530" s="492">
        <f>IF($S$10="Y",F2530*0.05,0)</f>
        <v>0</v>
      </c>
    </row>
    <row r="2531" spans="1:8" s="494" customFormat="1" ht="15" customHeight="1">
      <c r="A2531" s="490" t="s">
        <v>338</v>
      </c>
      <c r="B2531" s="498" t="s">
        <v>1416</v>
      </c>
      <c r="C2531" s="499" t="str">
        <f t="shared" si="121"/>
        <v>11-12</v>
      </c>
      <c r="D2531" s="500">
        <v>0</v>
      </c>
      <c r="F2531" s="492">
        <f t="shared" si="119"/>
        <v>0</v>
      </c>
      <c r="G2531" s="492">
        <f t="shared" si="120"/>
        <v>0</v>
      </c>
      <c r="H2531" s="492">
        <f>IF($S$2="Y",F2531*0.05,0)</f>
        <v>0</v>
      </c>
    </row>
    <row r="2532" spans="1:8" s="494" customFormat="1" ht="15" customHeight="1">
      <c r="A2532" s="490" t="s">
        <v>338</v>
      </c>
      <c r="B2532" s="498" t="s">
        <v>1416</v>
      </c>
      <c r="C2532" s="504" t="str">
        <f t="shared" si="121"/>
        <v>14-01</v>
      </c>
      <c r="D2532" s="500">
        <v>0</v>
      </c>
      <c r="F2532" s="492">
        <f t="shared" si="119"/>
        <v>0</v>
      </c>
      <c r="G2532" s="492">
        <f t="shared" si="120"/>
        <v>0</v>
      </c>
      <c r="H2532" s="492">
        <f>IF($S$3="Y",F2532*0.05,0)</f>
        <v>0</v>
      </c>
    </row>
    <row r="2533" spans="1:8" s="494" customFormat="1" ht="15" customHeight="1">
      <c r="A2533" s="490" t="s">
        <v>338</v>
      </c>
      <c r="B2533" s="498" t="s">
        <v>1416</v>
      </c>
      <c r="C2533" s="505" t="str">
        <f t="shared" si="121"/>
        <v>15-12</v>
      </c>
      <c r="D2533" s="500">
        <v>0</v>
      </c>
      <c r="F2533" s="492">
        <f t="shared" si="119"/>
        <v>0</v>
      </c>
      <c r="G2533" s="492">
        <f t="shared" si="120"/>
        <v>0</v>
      </c>
      <c r="H2533" s="492">
        <f>IF($S$4="Y",F2533*0.05,0)</f>
        <v>0</v>
      </c>
    </row>
    <row r="2534" spans="1:8" s="494" customFormat="1" ht="15" customHeight="1">
      <c r="A2534" s="490" t="s">
        <v>338</v>
      </c>
      <c r="B2534" s="498" t="s">
        <v>1416</v>
      </c>
      <c r="C2534" s="506" t="str">
        <f t="shared" si="121"/>
        <v>16-16</v>
      </c>
      <c r="D2534" s="500">
        <v>0</v>
      </c>
      <c r="F2534" s="492">
        <f t="shared" si="119"/>
        <v>0</v>
      </c>
      <c r="G2534" s="492">
        <f t="shared" si="120"/>
        <v>0</v>
      </c>
      <c r="H2534" s="492">
        <f>IF($S$5="Y",F2534*0.05,0)</f>
        <v>0</v>
      </c>
    </row>
    <row r="2535" spans="1:8" s="494" customFormat="1" ht="15" customHeight="1">
      <c r="A2535" s="490" t="s">
        <v>338</v>
      </c>
      <c r="B2535" s="498" t="s">
        <v>1416</v>
      </c>
      <c r="C2535" s="507" t="str">
        <f t="shared" si="121"/>
        <v>13-01</v>
      </c>
      <c r="D2535" s="500">
        <v>0</v>
      </c>
      <c r="F2535" s="492">
        <f t="shared" si="119"/>
        <v>0</v>
      </c>
      <c r="G2535" s="492">
        <f t="shared" si="120"/>
        <v>0</v>
      </c>
      <c r="H2535" s="492">
        <f>IF($S$6="Y",F2535*0.05,0)</f>
        <v>0</v>
      </c>
    </row>
    <row r="2536" spans="1:8" s="494" customFormat="1" ht="15" customHeight="1">
      <c r="A2536" s="490" t="s">
        <v>338</v>
      </c>
      <c r="B2536" s="498" t="s">
        <v>1416</v>
      </c>
      <c r="C2536" s="508" t="str">
        <f t="shared" si="121"/>
        <v>07-13</v>
      </c>
      <c r="D2536" s="500">
        <v>0</v>
      </c>
      <c r="F2536" s="492">
        <f t="shared" si="119"/>
        <v>0</v>
      </c>
      <c r="G2536" s="492">
        <f t="shared" si="120"/>
        <v>0</v>
      </c>
      <c r="H2536" s="492">
        <f>IF($S$7="Y",F2536*0.05,0)</f>
        <v>0</v>
      </c>
    </row>
    <row r="2537" spans="1:8" s="494" customFormat="1" ht="15" customHeight="1">
      <c r="A2537" s="490" t="s">
        <v>338</v>
      </c>
      <c r="B2537" s="498" t="s">
        <v>1416</v>
      </c>
      <c r="C2537" s="509" t="str">
        <f t="shared" si="121"/>
        <v>11-26</v>
      </c>
      <c r="D2537" s="500">
        <v>0</v>
      </c>
      <c r="F2537" s="492">
        <f t="shared" si="119"/>
        <v>0</v>
      </c>
      <c r="G2537" s="492">
        <f t="shared" si="120"/>
        <v>0</v>
      </c>
      <c r="H2537" s="492">
        <f>IF($S$8="Y",F2537*0.05,0)</f>
        <v>0</v>
      </c>
    </row>
    <row r="2538" spans="1:8" s="494" customFormat="1" ht="15" customHeight="1">
      <c r="A2538" s="490" t="s">
        <v>338</v>
      </c>
      <c r="B2538" s="498" t="s">
        <v>1416</v>
      </c>
      <c r="C2538" s="512" t="str">
        <f t="shared" si="121"/>
        <v>18-01</v>
      </c>
      <c r="D2538" s="500">
        <v>0</v>
      </c>
      <c r="F2538" s="492">
        <f t="shared" si="119"/>
        <v>0</v>
      </c>
      <c r="G2538" s="492">
        <f t="shared" si="120"/>
        <v>0</v>
      </c>
      <c r="H2538" s="492">
        <f>IF($S$9="Y",F2538*0.05,0)</f>
        <v>0</v>
      </c>
    </row>
    <row r="2539" spans="1:8" s="494" customFormat="1" ht="15" customHeight="1">
      <c r="A2539" s="490" t="s">
        <v>338</v>
      </c>
      <c r="B2539" s="498" t="s">
        <v>1416</v>
      </c>
      <c r="C2539" s="513" t="str">
        <f t="shared" si="121"/>
        <v>Color Code</v>
      </c>
      <c r="D2539" s="500">
        <v>0</v>
      </c>
      <c r="F2539" s="492">
        <f t="shared" si="119"/>
        <v>0</v>
      </c>
      <c r="G2539" s="492">
        <f t="shared" si="120"/>
        <v>0</v>
      </c>
      <c r="H2539" s="492">
        <f>IF($S$10="Y",F2539*0.05,0)</f>
        <v>0</v>
      </c>
    </row>
    <row r="2540" spans="1:8" s="494" customFormat="1" ht="15" customHeight="1">
      <c r="A2540" s="490" t="s">
        <v>340</v>
      </c>
      <c r="B2540" s="498" t="s">
        <v>1417</v>
      </c>
      <c r="C2540" s="499" t="str">
        <f t="shared" si="121"/>
        <v>11-12</v>
      </c>
      <c r="D2540" s="500">
        <v>0</v>
      </c>
      <c r="F2540" s="492">
        <f t="shared" si="119"/>
        <v>0</v>
      </c>
      <c r="G2540" s="492">
        <f t="shared" si="120"/>
        <v>0</v>
      </c>
      <c r="H2540" s="492">
        <f>IF($S$2="Y",F2540*0.05,0)</f>
        <v>0</v>
      </c>
    </row>
    <row r="2541" spans="1:8" s="494" customFormat="1" ht="15" customHeight="1">
      <c r="A2541" s="490" t="s">
        <v>340</v>
      </c>
      <c r="B2541" s="498" t="s">
        <v>1417</v>
      </c>
      <c r="C2541" s="504" t="str">
        <f t="shared" si="121"/>
        <v>14-01</v>
      </c>
      <c r="D2541" s="500">
        <v>0</v>
      </c>
      <c r="F2541" s="492">
        <f t="shared" si="119"/>
        <v>0</v>
      </c>
      <c r="G2541" s="492">
        <f t="shared" si="120"/>
        <v>0</v>
      </c>
      <c r="H2541" s="492">
        <f>IF($S$3="Y",F2541*0.05,0)</f>
        <v>0</v>
      </c>
    </row>
    <row r="2542" spans="1:8" s="494" customFormat="1" ht="15" customHeight="1">
      <c r="A2542" s="490" t="s">
        <v>340</v>
      </c>
      <c r="B2542" s="498" t="s">
        <v>1417</v>
      </c>
      <c r="C2542" s="505" t="str">
        <f t="shared" si="121"/>
        <v>15-12</v>
      </c>
      <c r="D2542" s="500">
        <v>0</v>
      </c>
      <c r="F2542" s="492">
        <f t="shared" si="119"/>
        <v>0</v>
      </c>
      <c r="G2542" s="492">
        <f t="shared" si="120"/>
        <v>0</v>
      </c>
      <c r="H2542" s="492">
        <f>IF($S$4="Y",F2542*0.05,0)</f>
        <v>0</v>
      </c>
    </row>
    <row r="2543" spans="1:8" s="494" customFormat="1" ht="15" customHeight="1">
      <c r="A2543" s="490" t="s">
        <v>340</v>
      </c>
      <c r="B2543" s="498" t="s">
        <v>1417</v>
      </c>
      <c r="C2543" s="506" t="str">
        <f t="shared" si="121"/>
        <v>16-16</v>
      </c>
      <c r="D2543" s="500">
        <v>0</v>
      </c>
      <c r="F2543" s="492">
        <f t="shared" si="119"/>
        <v>0</v>
      </c>
      <c r="G2543" s="492">
        <f t="shared" si="120"/>
        <v>0</v>
      </c>
      <c r="H2543" s="492">
        <f>IF($S$5="Y",F2543*0.05,0)</f>
        <v>0</v>
      </c>
    </row>
    <row r="2544" spans="1:8" s="494" customFormat="1" ht="15" customHeight="1">
      <c r="A2544" s="490" t="s">
        <v>340</v>
      </c>
      <c r="B2544" s="498" t="s">
        <v>1417</v>
      </c>
      <c r="C2544" s="507" t="str">
        <f t="shared" si="121"/>
        <v>13-01</v>
      </c>
      <c r="D2544" s="500">
        <v>0</v>
      </c>
      <c r="F2544" s="492">
        <f t="shared" si="119"/>
        <v>0</v>
      </c>
      <c r="G2544" s="492">
        <f t="shared" si="120"/>
        <v>0</v>
      </c>
      <c r="H2544" s="492">
        <f>IF($S$6="Y",F2544*0.05,0)</f>
        <v>0</v>
      </c>
    </row>
    <row r="2545" spans="1:8" s="494" customFormat="1" ht="15" customHeight="1">
      <c r="A2545" s="490" t="s">
        <v>340</v>
      </c>
      <c r="B2545" s="498" t="s">
        <v>1417</v>
      </c>
      <c r="C2545" s="508" t="str">
        <f t="shared" si="121"/>
        <v>07-13</v>
      </c>
      <c r="D2545" s="500">
        <v>0</v>
      </c>
      <c r="F2545" s="492">
        <f t="shared" si="119"/>
        <v>0</v>
      </c>
      <c r="G2545" s="492">
        <f t="shared" si="120"/>
        <v>0</v>
      </c>
      <c r="H2545" s="492">
        <f>IF($S$7="Y",F2545*0.05,0)</f>
        <v>0</v>
      </c>
    </row>
    <row r="2546" spans="1:8" s="494" customFormat="1" ht="15" customHeight="1">
      <c r="A2546" s="490" t="s">
        <v>340</v>
      </c>
      <c r="B2546" s="498" t="s">
        <v>1417</v>
      </c>
      <c r="C2546" s="509" t="str">
        <f t="shared" si="121"/>
        <v>11-26</v>
      </c>
      <c r="D2546" s="500">
        <v>0</v>
      </c>
      <c r="F2546" s="492">
        <f t="shared" si="119"/>
        <v>0</v>
      </c>
      <c r="G2546" s="492">
        <f t="shared" si="120"/>
        <v>0</v>
      </c>
      <c r="H2546" s="492">
        <f>IF($S$8="Y",F2546*0.05,0)</f>
        <v>0</v>
      </c>
    </row>
    <row r="2547" spans="1:8" s="494" customFormat="1" ht="15" customHeight="1">
      <c r="A2547" s="490" t="s">
        <v>340</v>
      </c>
      <c r="B2547" s="498" t="s">
        <v>1417</v>
      </c>
      <c r="C2547" s="512" t="str">
        <f t="shared" si="121"/>
        <v>18-01</v>
      </c>
      <c r="D2547" s="500">
        <v>0</v>
      </c>
      <c r="F2547" s="492">
        <f t="shared" si="119"/>
        <v>0</v>
      </c>
      <c r="G2547" s="492">
        <f t="shared" si="120"/>
        <v>0</v>
      </c>
      <c r="H2547" s="492">
        <f>IF($S$9="Y",F2547*0.05,0)</f>
        <v>0</v>
      </c>
    </row>
    <row r="2548" spans="1:8" s="494" customFormat="1" ht="15" customHeight="1">
      <c r="A2548" s="490" t="s">
        <v>340</v>
      </c>
      <c r="B2548" s="498" t="s">
        <v>1417</v>
      </c>
      <c r="C2548" s="513" t="str">
        <f t="shared" si="121"/>
        <v>Color Code</v>
      </c>
      <c r="D2548" s="500">
        <v>0</v>
      </c>
      <c r="F2548" s="492">
        <f t="shared" si="119"/>
        <v>0</v>
      </c>
      <c r="G2548" s="492">
        <f t="shared" si="120"/>
        <v>0</v>
      </c>
      <c r="H2548" s="492">
        <f>IF($S$10="Y",F2548*0.05,0)</f>
        <v>0</v>
      </c>
    </row>
    <row r="2549" spans="1:8" s="494" customFormat="1" ht="15" customHeight="1">
      <c r="A2549" s="490" t="s">
        <v>328</v>
      </c>
      <c r="B2549" s="498" t="s">
        <v>1418</v>
      </c>
      <c r="C2549" s="499" t="str">
        <f t="shared" si="121"/>
        <v>11-12</v>
      </c>
      <c r="D2549" s="500">
        <v>0</v>
      </c>
      <c r="F2549" s="492">
        <f t="shared" si="119"/>
        <v>0</v>
      </c>
      <c r="G2549" s="492">
        <f t="shared" si="120"/>
        <v>0</v>
      </c>
      <c r="H2549" s="492">
        <f>IF($S$2="Y",F2549*0.05,0)</f>
        <v>0</v>
      </c>
    </row>
    <row r="2550" spans="1:8" s="494" customFormat="1" ht="15" customHeight="1">
      <c r="A2550" s="490" t="s">
        <v>328</v>
      </c>
      <c r="B2550" s="498" t="s">
        <v>1418</v>
      </c>
      <c r="C2550" s="504" t="str">
        <f t="shared" si="121"/>
        <v>14-01</v>
      </c>
      <c r="D2550" s="500">
        <v>0</v>
      </c>
      <c r="F2550" s="492">
        <f t="shared" si="119"/>
        <v>0</v>
      </c>
      <c r="G2550" s="492">
        <f t="shared" si="120"/>
        <v>0</v>
      </c>
      <c r="H2550" s="492">
        <f>IF($S$3="Y",F2550*0.05,0)</f>
        <v>0</v>
      </c>
    </row>
    <row r="2551" spans="1:8" s="494" customFormat="1" ht="15" customHeight="1">
      <c r="A2551" s="490" t="s">
        <v>328</v>
      </c>
      <c r="B2551" s="498" t="s">
        <v>1418</v>
      </c>
      <c r="C2551" s="505" t="str">
        <f t="shared" si="121"/>
        <v>15-12</v>
      </c>
      <c r="D2551" s="500">
        <v>0</v>
      </c>
      <c r="F2551" s="492">
        <f t="shared" si="119"/>
        <v>0</v>
      </c>
      <c r="G2551" s="492">
        <f t="shared" si="120"/>
        <v>0</v>
      </c>
      <c r="H2551" s="492">
        <f>IF($S$4="Y",F2551*0.05,0)</f>
        <v>0</v>
      </c>
    </row>
    <row r="2552" spans="1:8" s="494" customFormat="1" ht="15" customHeight="1">
      <c r="A2552" s="490" t="s">
        <v>328</v>
      </c>
      <c r="B2552" s="498" t="s">
        <v>1418</v>
      </c>
      <c r="C2552" s="506" t="str">
        <f t="shared" si="121"/>
        <v>16-16</v>
      </c>
      <c r="D2552" s="500">
        <v>0</v>
      </c>
      <c r="F2552" s="492">
        <f t="shared" si="119"/>
        <v>0</v>
      </c>
      <c r="G2552" s="492">
        <f t="shared" si="120"/>
        <v>0</v>
      </c>
      <c r="H2552" s="492">
        <f>IF($S$5="Y",F2552*0.05,0)</f>
        <v>0</v>
      </c>
    </row>
    <row r="2553" spans="1:8" s="494" customFormat="1" ht="15" customHeight="1">
      <c r="A2553" s="490" t="s">
        <v>328</v>
      </c>
      <c r="B2553" s="498" t="s">
        <v>1418</v>
      </c>
      <c r="C2553" s="507" t="str">
        <f t="shared" si="121"/>
        <v>13-01</v>
      </c>
      <c r="D2553" s="500">
        <v>0</v>
      </c>
      <c r="F2553" s="492">
        <f t="shared" si="119"/>
        <v>0</v>
      </c>
      <c r="G2553" s="492">
        <f t="shared" si="120"/>
        <v>0</v>
      </c>
      <c r="H2553" s="492">
        <f>IF($S$6="Y",F2553*0.05,0)</f>
        <v>0</v>
      </c>
    </row>
    <row r="2554" spans="1:8" s="494" customFormat="1" ht="15" customHeight="1">
      <c r="A2554" s="490" t="s">
        <v>328</v>
      </c>
      <c r="B2554" s="498" t="s">
        <v>1418</v>
      </c>
      <c r="C2554" s="508" t="str">
        <f t="shared" si="121"/>
        <v>07-13</v>
      </c>
      <c r="D2554" s="500">
        <v>0</v>
      </c>
      <c r="F2554" s="492">
        <f t="shared" si="119"/>
        <v>0</v>
      </c>
      <c r="G2554" s="492">
        <f t="shared" si="120"/>
        <v>0</v>
      </c>
      <c r="H2554" s="492">
        <f>IF($S$7="Y",F2554*0.05,0)</f>
        <v>0</v>
      </c>
    </row>
    <row r="2555" spans="1:8" s="494" customFormat="1" ht="15" customHeight="1">
      <c r="A2555" s="490" t="s">
        <v>328</v>
      </c>
      <c r="B2555" s="498" t="s">
        <v>1418</v>
      </c>
      <c r="C2555" s="509" t="str">
        <f t="shared" si="121"/>
        <v>11-26</v>
      </c>
      <c r="D2555" s="500">
        <v>0</v>
      </c>
      <c r="F2555" s="492">
        <f t="shared" si="119"/>
        <v>0</v>
      </c>
      <c r="G2555" s="492">
        <f t="shared" si="120"/>
        <v>0</v>
      </c>
      <c r="H2555" s="492">
        <f>IF($S$8="Y",F2555*0.05,0)</f>
        <v>0</v>
      </c>
    </row>
    <row r="2556" spans="1:8" s="494" customFormat="1" ht="15" customHeight="1">
      <c r="A2556" s="490" t="s">
        <v>328</v>
      </c>
      <c r="B2556" s="498" t="s">
        <v>1418</v>
      </c>
      <c r="C2556" s="512" t="str">
        <f t="shared" si="121"/>
        <v>18-01</v>
      </c>
      <c r="D2556" s="500">
        <v>0</v>
      </c>
      <c r="F2556" s="492">
        <f t="shared" si="119"/>
        <v>0</v>
      </c>
      <c r="G2556" s="492">
        <f t="shared" si="120"/>
        <v>0</v>
      </c>
      <c r="H2556" s="492">
        <f>IF($S$9="Y",F2556*0.05,0)</f>
        <v>0</v>
      </c>
    </row>
    <row r="2557" spans="1:8" s="494" customFormat="1" ht="15" customHeight="1">
      <c r="A2557" s="490" t="s">
        <v>328</v>
      </c>
      <c r="B2557" s="498" t="s">
        <v>1418</v>
      </c>
      <c r="C2557" s="513" t="str">
        <f t="shared" si="121"/>
        <v>Color Code</v>
      </c>
      <c r="D2557" s="500">
        <v>0</v>
      </c>
      <c r="F2557" s="492">
        <f t="shared" si="119"/>
        <v>0</v>
      </c>
      <c r="G2557" s="492">
        <f t="shared" si="120"/>
        <v>0</v>
      </c>
      <c r="H2557" s="492">
        <f>IF($S$10="Y",F2557*0.05,0)</f>
        <v>0</v>
      </c>
    </row>
    <row r="2558" spans="1:8" s="494" customFormat="1" ht="15" customHeight="1">
      <c r="A2558" s="490" t="s">
        <v>344</v>
      </c>
      <c r="B2558" s="498" t="s">
        <v>1419</v>
      </c>
      <c r="C2558" s="499" t="str">
        <f t="shared" si="121"/>
        <v>11-12</v>
      </c>
      <c r="D2558" s="500">
        <v>0</v>
      </c>
      <c r="F2558" s="492">
        <f t="shared" si="119"/>
        <v>0</v>
      </c>
      <c r="G2558" s="492">
        <f t="shared" si="120"/>
        <v>0</v>
      </c>
      <c r="H2558" s="492">
        <f>IF($S$2="Y",F2558*0.05,0)</f>
        <v>0</v>
      </c>
    </row>
    <row r="2559" spans="1:8" s="494" customFormat="1" ht="15" customHeight="1">
      <c r="A2559" s="490" t="s">
        <v>344</v>
      </c>
      <c r="B2559" s="498" t="s">
        <v>1419</v>
      </c>
      <c r="C2559" s="504" t="str">
        <f t="shared" si="121"/>
        <v>14-01</v>
      </c>
      <c r="D2559" s="500">
        <v>0</v>
      </c>
      <c r="F2559" s="492">
        <f t="shared" si="119"/>
        <v>0</v>
      </c>
      <c r="G2559" s="492">
        <f t="shared" si="120"/>
        <v>0</v>
      </c>
      <c r="H2559" s="492">
        <f>IF($S$3="Y",F2559*0.05,0)</f>
        <v>0</v>
      </c>
    </row>
    <row r="2560" spans="1:8" s="494" customFormat="1" ht="15" customHeight="1">
      <c r="A2560" s="490" t="s">
        <v>344</v>
      </c>
      <c r="B2560" s="498" t="s">
        <v>1419</v>
      </c>
      <c r="C2560" s="505" t="str">
        <f t="shared" si="121"/>
        <v>15-12</v>
      </c>
      <c r="D2560" s="500">
        <v>0</v>
      </c>
      <c r="F2560" s="492">
        <f t="shared" si="119"/>
        <v>0</v>
      </c>
      <c r="G2560" s="492">
        <f t="shared" si="120"/>
        <v>0</v>
      </c>
      <c r="H2560" s="492">
        <f>IF($S$4="Y",F2560*0.05,0)</f>
        <v>0</v>
      </c>
    </row>
    <row r="2561" spans="1:8" s="494" customFormat="1" ht="15" customHeight="1">
      <c r="A2561" s="490" t="s">
        <v>344</v>
      </c>
      <c r="B2561" s="498" t="s">
        <v>1419</v>
      </c>
      <c r="C2561" s="506" t="str">
        <f t="shared" si="121"/>
        <v>16-16</v>
      </c>
      <c r="D2561" s="500">
        <v>0</v>
      </c>
      <c r="F2561" s="492">
        <f t="shared" si="119"/>
        <v>0</v>
      </c>
      <c r="G2561" s="492">
        <f t="shared" si="120"/>
        <v>0</v>
      </c>
      <c r="H2561" s="492">
        <f>IF($S$5="Y",F2561*0.05,0)</f>
        <v>0</v>
      </c>
    </row>
    <row r="2562" spans="1:8" s="494" customFormat="1" ht="15" customHeight="1">
      <c r="A2562" s="490" t="s">
        <v>344</v>
      </c>
      <c r="B2562" s="498" t="s">
        <v>1419</v>
      </c>
      <c r="C2562" s="507" t="str">
        <f t="shared" si="121"/>
        <v>13-01</v>
      </c>
      <c r="D2562" s="500">
        <v>0</v>
      </c>
      <c r="F2562" s="492">
        <f t="shared" ref="F2562:F2625" si="122">D2562*E2562</f>
        <v>0</v>
      </c>
      <c r="G2562" s="492">
        <f t="shared" ref="G2562:G2625" si="123">IF($S$11="Y",F2562*0.05,0)</f>
        <v>0</v>
      </c>
      <c r="H2562" s="492">
        <f>IF($S$6="Y",F2562*0.05,0)</f>
        <v>0</v>
      </c>
    </row>
    <row r="2563" spans="1:8" s="494" customFormat="1" ht="15" customHeight="1">
      <c r="A2563" s="490" t="s">
        <v>344</v>
      </c>
      <c r="B2563" s="498" t="s">
        <v>1419</v>
      </c>
      <c r="C2563" s="508" t="str">
        <f t="shared" si="121"/>
        <v>07-13</v>
      </c>
      <c r="D2563" s="500">
        <v>0</v>
      </c>
      <c r="F2563" s="492">
        <f t="shared" si="122"/>
        <v>0</v>
      </c>
      <c r="G2563" s="492">
        <f t="shared" si="123"/>
        <v>0</v>
      </c>
      <c r="H2563" s="492">
        <f>IF($S$7="Y",F2563*0.05,0)</f>
        <v>0</v>
      </c>
    </row>
    <row r="2564" spans="1:8" s="494" customFormat="1" ht="15" customHeight="1">
      <c r="A2564" s="490" t="s">
        <v>344</v>
      </c>
      <c r="B2564" s="498" t="s">
        <v>1419</v>
      </c>
      <c r="C2564" s="509" t="str">
        <f t="shared" si="121"/>
        <v>11-26</v>
      </c>
      <c r="D2564" s="500">
        <v>0</v>
      </c>
      <c r="F2564" s="492">
        <f t="shared" si="122"/>
        <v>0</v>
      </c>
      <c r="G2564" s="492">
        <f t="shared" si="123"/>
        <v>0</v>
      </c>
      <c r="H2564" s="492">
        <f>IF($S$8="Y",F2564*0.05,0)</f>
        <v>0</v>
      </c>
    </row>
    <row r="2565" spans="1:8" s="494" customFormat="1" ht="15" customHeight="1">
      <c r="A2565" s="490" t="s">
        <v>344</v>
      </c>
      <c r="B2565" s="498" t="s">
        <v>1419</v>
      </c>
      <c r="C2565" s="512" t="str">
        <f t="shared" si="121"/>
        <v>18-01</v>
      </c>
      <c r="D2565" s="500">
        <v>0</v>
      </c>
      <c r="F2565" s="492">
        <f t="shared" si="122"/>
        <v>0</v>
      </c>
      <c r="G2565" s="492">
        <f t="shared" si="123"/>
        <v>0</v>
      </c>
      <c r="H2565" s="492">
        <f>IF($S$9="Y",F2565*0.05,0)</f>
        <v>0</v>
      </c>
    </row>
    <row r="2566" spans="1:8" s="494" customFormat="1" ht="15" customHeight="1">
      <c r="A2566" s="490" t="s">
        <v>344</v>
      </c>
      <c r="B2566" s="498" t="s">
        <v>1419</v>
      </c>
      <c r="C2566" s="513" t="str">
        <f t="shared" si="121"/>
        <v>Color Code</v>
      </c>
      <c r="D2566" s="500">
        <v>0</v>
      </c>
      <c r="F2566" s="492">
        <f t="shared" si="122"/>
        <v>0</v>
      </c>
      <c r="G2566" s="492">
        <f t="shared" si="123"/>
        <v>0</v>
      </c>
      <c r="H2566" s="492">
        <f>IF($S$10="Y",F2566*0.05,0)</f>
        <v>0</v>
      </c>
    </row>
    <row r="2567" spans="1:8" s="494" customFormat="1" ht="15" customHeight="1">
      <c r="A2567" s="490" t="s">
        <v>342</v>
      </c>
      <c r="B2567" s="498" t="s">
        <v>1420</v>
      </c>
      <c r="C2567" s="499" t="str">
        <f t="shared" ref="C2567:C2630" si="124">C2558</f>
        <v>11-12</v>
      </c>
      <c r="D2567" s="500">
        <v>0</v>
      </c>
      <c r="F2567" s="492">
        <f t="shared" si="122"/>
        <v>0</v>
      </c>
      <c r="G2567" s="492">
        <f t="shared" si="123"/>
        <v>0</v>
      </c>
      <c r="H2567" s="492">
        <f>IF($S$2="Y",F2567*0.05,0)</f>
        <v>0</v>
      </c>
    </row>
    <row r="2568" spans="1:8" s="494" customFormat="1" ht="15" customHeight="1">
      <c r="A2568" s="490" t="s">
        <v>342</v>
      </c>
      <c r="B2568" s="498" t="s">
        <v>1420</v>
      </c>
      <c r="C2568" s="504" t="str">
        <f t="shared" si="124"/>
        <v>14-01</v>
      </c>
      <c r="D2568" s="500">
        <v>0</v>
      </c>
      <c r="F2568" s="492">
        <f t="shared" si="122"/>
        <v>0</v>
      </c>
      <c r="G2568" s="492">
        <f t="shared" si="123"/>
        <v>0</v>
      </c>
      <c r="H2568" s="492">
        <f>IF($S$3="Y",F2568*0.05,0)</f>
        <v>0</v>
      </c>
    </row>
    <row r="2569" spans="1:8" s="494" customFormat="1" ht="15" customHeight="1">
      <c r="A2569" s="490" t="s">
        <v>342</v>
      </c>
      <c r="B2569" s="498" t="s">
        <v>1420</v>
      </c>
      <c r="C2569" s="505" t="str">
        <f t="shared" si="124"/>
        <v>15-12</v>
      </c>
      <c r="D2569" s="500">
        <v>0</v>
      </c>
      <c r="F2569" s="492">
        <f t="shared" si="122"/>
        <v>0</v>
      </c>
      <c r="G2569" s="492">
        <f t="shared" si="123"/>
        <v>0</v>
      </c>
      <c r="H2569" s="492">
        <f>IF($S$4="Y",F2569*0.05,0)</f>
        <v>0</v>
      </c>
    </row>
    <row r="2570" spans="1:8" s="494" customFormat="1" ht="15" customHeight="1">
      <c r="A2570" s="490" t="s">
        <v>342</v>
      </c>
      <c r="B2570" s="498" t="s">
        <v>1420</v>
      </c>
      <c r="C2570" s="506" t="str">
        <f t="shared" si="124"/>
        <v>16-16</v>
      </c>
      <c r="D2570" s="500">
        <v>0</v>
      </c>
      <c r="F2570" s="492">
        <f t="shared" si="122"/>
        <v>0</v>
      </c>
      <c r="G2570" s="492">
        <f t="shared" si="123"/>
        <v>0</v>
      </c>
      <c r="H2570" s="492">
        <f>IF($S$5="Y",F2570*0.05,0)</f>
        <v>0</v>
      </c>
    </row>
    <row r="2571" spans="1:8" s="494" customFormat="1" ht="15" customHeight="1">
      <c r="A2571" s="490" t="s">
        <v>342</v>
      </c>
      <c r="B2571" s="498" t="s">
        <v>1420</v>
      </c>
      <c r="C2571" s="507" t="str">
        <f t="shared" si="124"/>
        <v>13-01</v>
      </c>
      <c r="D2571" s="500">
        <v>0</v>
      </c>
      <c r="F2571" s="492">
        <f t="shared" si="122"/>
        <v>0</v>
      </c>
      <c r="G2571" s="492">
        <f t="shared" si="123"/>
        <v>0</v>
      </c>
      <c r="H2571" s="492">
        <f>IF($S$6="Y",F2571*0.05,0)</f>
        <v>0</v>
      </c>
    </row>
    <row r="2572" spans="1:8" s="494" customFormat="1" ht="15" customHeight="1">
      <c r="A2572" s="490" t="s">
        <v>342</v>
      </c>
      <c r="B2572" s="498" t="s">
        <v>1420</v>
      </c>
      <c r="C2572" s="508" t="str">
        <f t="shared" si="124"/>
        <v>07-13</v>
      </c>
      <c r="D2572" s="500">
        <v>0</v>
      </c>
      <c r="F2572" s="492">
        <f t="shared" si="122"/>
        <v>0</v>
      </c>
      <c r="G2572" s="492">
        <f t="shared" si="123"/>
        <v>0</v>
      </c>
      <c r="H2572" s="492">
        <f>IF($S$7="Y",F2572*0.05,0)</f>
        <v>0</v>
      </c>
    </row>
    <row r="2573" spans="1:8" s="494" customFormat="1" ht="15" customHeight="1">
      <c r="A2573" s="490" t="s">
        <v>342</v>
      </c>
      <c r="B2573" s="498" t="s">
        <v>1420</v>
      </c>
      <c r="C2573" s="509" t="str">
        <f t="shared" si="124"/>
        <v>11-26</v>
      </c>
      <c r="D2573" s="500">
        <v>0</v>
      </c>
      <c r="F2573" s="492">
        <f t="shared" si="122"/>
        <v>0</v>
      </c>
      <c r="G2573" s="492">
        <f t="shared" si="123"/>
        <v>0</v>
      </c>
      <c r="H2573" s="492">
        <f>IF($S$8="Y",F2573*0.05,0)</f>
        <v>0</v>
      </c>
    </row>
    <row r="2574" spans="1:8" s="494" customFormat="1" ht="15" customHeight="1">
      <c r="A2574" s="490" t="s">
        <v>342</v>
      </c>
      <c r="B2574" s="498" t="s">
        <v>1420</v>
      </c>
      <c r="C2574" s="512" t="str">
        <f t="shared" si="124"/>
        <v>18-01</v>
      </c>
      <c r="D2574" s="500">
        <v>0</v>
      </c>
      <c r="F2574" s="492">
        <f t="shared" si="122"/>
        <v>0</v>
      </c>
      <c r="G2574" s="492">
        <f t="shared" si="123"/>
        <v>0</v>
      </c>
      <c r="H2574" s="492">
        <f>IF($S$9="Y",F2574*0.05,0)</f>
        <v>0</v>
      </c>
    </row>
    <row r="2575" spans="1:8" s="494" customFormat="1" ht="15" customHeight="1">
      <c r="A2575" s="490" t="s">
        <v>342</v>
      </c>
      <c r="B2575" s="498" t="s">
        <v>1420</v>
      </c>
      <c r="C2575" s="513" t="str">
        <f t="shared" si="124"/>
        <v>Color Code</v>
      </c>
      <c r="D2575" s="500">
        <v>0</v>
      </c>
      <c r="F2575" s="492">
        <f t="shared" si="122"/>
        <v>0</v>
      </c>
      <c r="G2575" s="492">
        <f t="shared" si="123"/>
        <v>0</v>
      </c>
      <c r="H2575" s="492">
        <f>IF($S$10="Y",F2575*0.05,0)</f>
        <v>0</v>
      </c>
    </row>
    <row r="2576" spans="1:8" s="494" customFormat="1" ht="15" customHeight="1">
      <c r="A2576" s="490" t="s">
        <v>324</v>
      </c>
      <c r="B2576" s="498" t="s">
        <v>1421</v>
      </c>
      <c r="C2576" s="499" t="str">
        <f t="shared" si="124"/>
        <v>11-12</v>
      </c>
      <c r="D2576" s="500">
        <v>0</v>
      </c>
      <c r="F2576" s="492">
        <f t="shared" si="122"/>
        <v>0</v>
      </c>
      <c r="G2576" s="492">
        <f t="shared" si="123"/>
        <v>0</v>
      </c>
      <c r="H2576" s="492">
        <f>IF($S$2="Y",F2576*0.05,0)</f>
        <v>0</v>
      </c>
    </row>
    <row r="2577" spans="1:8" s="494" customFormat="1" ht="15" customHeight="1">
      <c r="A2577" s="490" t="s">
        <v>324</v>
      </c>
      <c r="B2577" s="498" t="s">
        <v>1421</v>
      </c>
      <c r="C2577" s="504" t="str">
        <f t="shared" si="124"/>
        <v>14-01</v>
      </c>
      <c r="D2577" s="500">
        <v>0</v>
      </c>
      <c r="F2577" s="492">
        <f t="shared" si="122"/>
        <v>0</v>
      </c>
      <c r="G2577" s="492">
        <f t="shared" si="123"/>
        <v>0</v>
      </c>
      <c r="H2577" s="492">
        <f>IF($S$3="Y",F2577*0.05,0)</f>
        <v>0</v>
      </c>
    </row>
    <row r="2578" spans="1:8" s="494" customFormat="1" ht="15" customHeight="1">
      <c r="A2578" s="490" t="s">
        <v>324</v>
      </c>
      <c r="B2578" s="498" t="s">
        <v>1421</v>
      </c>
      <c r="C2578" s="505" t="str">
        <f t="shared" si="124"/>
        <v>15-12</v>
      </c>
      <c r="D2578" s="500">
        <v>0</v>
      </c>
      <c r="F2578" s="492">
        <f t="shared" si="122"/>
        <v>0</v>
      </c>
      <c r="G2578" s="492">
        <f t="shared" si="123"/>
        <v>0</v>
      </c>
      <c r="H2578" s="492">
        <f>IF($S$4="Y",F2578*0.05,0)</f>
        <v>0</v>
      </c>
    </row>
    <row r="2579" spans="1:8" s="494" customFormat="1" ht="15" customHeight="1">
      <c r="A2579" s="490" t="s">
        <v>324</v>
      </c>
      <c r="B2579" s="498" t="s">
        <v>1421</v>
      </c>
      <c r="C2579" s="506" t="str">
        <f t="shared" si="124"/>
        <v>16-16</v>
      </c>
      <c r="D2579" s="500">
        <v>0</v>
      </c>
      <c r="F2579" s="492">
        <f t="shared" si="122"/>
        <v>0</v>
      </c>
      <c r="G2579" s="492">
        <f t="shared" si="123"/>
        <v>0</v>
      </c>
      <c r="H2579" s="492">
        <f>IF($S$5="Y",F2579*0.05,0)</f>
        <v>0</v>
      </c>
    </row>
    <row r="2580" spans="1:8" s="494" customFormat="1" ht="15" customHeight="1">
      <c r="A2580" s="490" t="s">
        <v>324</v>
      </c>
      <c r="B2580" s="498" t="s">
        <v>1421</v>
      </c>
      <c r="C2580" s="507" t="str">
        <f t="shared" si="124"/>
        <v>13-01</v>
      </c>
      <c r="D2580" s="500">
        <v>0</v>
      </c>
      <c r="F2580" s="492">
        <f t="shared" si="122"/>
        <v>0</v>
      </c>
      <c r="G2580" s="492">
        <f t="shared" si="123"/>
        <v>0</v>
      </c>
      <c r="H2580" s="492">
        <f>IF($S$6="Y",F2580*0.05,0)</f>
        <v>0</v>
      </c>
    </row>
    <row r="2581" spans="1:8" s="494" customFormat="1" ht="15" customHeight="1">
      <c r="A2581" s="490" t="s">
        <v>324</v>
      </c>
      <c r="B2581" s="498" t="s">
        <v>1421</v>
      </c>
      <c r="C2581" s="508" t="str">
        <f t="shared" si="124"/>
        <v>07-13</v>
      </c>
      <c r="D2581" s="500">
        <v>0</v>
      </c>
      <c r="F2581" s="492">
        <f t="shared" si="122"/>
        <v>0</v>
      </c>
      <c r="G2581" s="492">
        <f t="shared" si="123"/>
        <v>0</v>
      </c>
      <c r="H2581" s="492">
        <f>IF($S$7="Y",F2581*0.05,0)</f>
        <v>0</v>
      </c>
    </row>
    <row r="2582" spans="1:8" s="494" customFormat="1" ht="15" customHeight="1">
      <c r="A2582" s="490" t="s">
        <v>324</v>
      </c>
      <c r="B2582" s="498" t="s">
        <v>1421</v>
      </c>
      <c r="C2582" s="509" t="str">
        <f t="shared" si="124"/>
        <v>11-26</v>
      </c>
      <c r="D2582" s="500">
        <v>0</v>
      </c>
      <c r="F2582" s="492">
        <f t="shared" si="122"/>
        <v>0</v>
      </c>
      <c r="G2582" s="492">
        <f t="shared" si="123"/>
        <v>0</v>
      </c>
      <c r="H2582" s="492">
        <f>IF($S$8="Y",F2582*0.05,0)</f>
        <v>0</v>
      </c>
    </row>
    <row r="2583" spans="1:8" s="494" customFormat="1" ht="15" customHeight="1">
      <c r="A2583" s="490" t="s">
        <v>324</v>
      </c>
      <c r="B2583" s="498" t="s">
        <v>1421</v>
      </c>
      <c r="C2583" s="512" t="str">
        <f t="shared" si="124"/>
        <v>18-01</v>
      </c>
      <c r="D2583" s="500">
        <v>0</v>
      </c>
      <c r="F2583" s="492">
        <f t="shared" si="122"/>
        <v>0</v>
      </c>
      <c r="G2583" s="492">
        <f t="shared" si="123"/>
        <v>0</v>
      </c>
      <c r="H2583" s="492">
        <f>IF($S$9="Y",F2583*0.05,0)</f>
        <v>0</v>
      </c>
    </row>
    <row r="2584" spans="1:8" s="494" customFormat="1" ht="15" customHeight="1">
      <c r="A2584" s="490" t="s">
        <v>324</v>
      </c>
      <c r="B2584" s="498" t="s">
        <v>1421</v>
      </c>
      <c r="C2584" s="513" t="str">
        <f t="shared" si="124"/>
        <v>Color Code</v>
      </c>
      <c r="D2584" s="500">
        <v>0</v>
      </c>
      <c r="F2584" s="492">
        <f t="shared" si="122"/>
        <v>0</v>
      </c>
      <c r="G2584" s="492">
        <f t="shared" si="123"/>
        <v>0</v>
      </c>
      <c r="H2584" s="492">
        <f t="shared" ref="H2584:H2611" si="125">IF($S$10="Y",F2584*0.05,0)</f>
        <v>0</v>
      </c>
    </row>
    <row r="2585" spans="1:8" s="494" customFormat="1" ht="15" customHeight="1">
      <c r="A2585" s="490" t="s">
        <v>330</v>
      </c>
      <c r="B2585" s="498" t="s">
        <v>1422</v>
      </c>
      <c r="C2585" s="499" t="str">
        <f t="shared" si="124"/>
        <v>11-12</v>
      </c>
      <c r="D2585" s="500">
        <v>0</v>
      </c>
      <c r="F2585" s="492">
        <f t="shared" si="122"/>
        <v>0</v>
      </c>
      <c r="G2585" s="492">
        <f t="shared" si="123"/>
        <v>0</v>
      </c>
      <c r="H2585" s="492">
        <f t="shared" si="125"/>
        <v>0</v>
      </c>
    </row>
    <row r="2586" spans="1:8" s="494" customFormat="1" ht="15" customHeight="1">
      <c r="A2586" s="490" t="s">
        <v>330</v>
      </c>
      <c r="B2586" s="498" t="s">
        <v>1422</v>
      </c>
      <c r="C2586" s="504" t="str">
        <f t="shared" si="124"/>
        <v>14-01</v>
      </c>
      <c r="D2586" s="500">
        <v>0</v>
      </c>
      <c r="F2586" s="492">
        <f t="shared" si="122"/>
        <v>0</v>
      </c>
      <c r="G2586" s="492">
        <f t="shared" si="123"/>
        <v>0</v>
      </c>
      <c r="H2586" s="492">
        <f t="shared" si="125"/>
        <v>0</v>
      </c>
    </row>
    <row r="2587" spans="1:8" s="494" customFormat="1" ht="15" customHeight="1">
      <c r="A2587" s="490" t="s">
        <v>330</v>
      </c>
      <c r="B2587" s="498" t="s">
        <v>1422</v>
      </c>
      <c r="C2587" s="505" t="str">
        <f t="shared" si="124"/>
        <v>15-12</v>
      </c>
      <c r="D2587" s="500">
        <v>0</v>
      </c>
      <c r="F2587" s="492">
        <f t="shared" si="122"/>
        <v>0</v>
      </c>
      <c r="G2587" s="492">
        <f t="shared" si="123"/>
        <v>0</v>
      </c>
      <c r="H2587" s="492">
        <f t="shared" si="125"/>
        <v>0</v>
      </c>
    </row>
    <row r="2588" spans="1:8" s="494" customFormat="1" ht="15" customHeight="1">
      <c r="A2588" s="490" t="s">
        <v>330</v>
      </c>
      <c r="B2588" s="498" t="s">
        <v>1422</v>
      </c>
      <c r="C2588" s="506" t="str">
        <f t="shared" si="124"/>
        <v>16-16</v>
      </c>
      <c r="D2588" s="500">
        <v>0</v>
      </c>
      <c r="F2588" s="492">
        <f t="shared" si="122"/>
        <v>0</v>
      </c>
      <c r="G2588" s="492">
        <f t="shared" si="123"/>
        <v>0</v>
      </c>
      <c r="H2588" s="492">
        <f t="shared" si="125"/>
        <v>0</v>
      </c>
    </row>
    <row r="2589" spans="1:8" s="494" customFormat="1" ht="15" customHeight="1">
      <c r="A2589" s="490" t="s">
        <v>330</v>
      </c>
      <c r="B2589" s="498" t="s">
        <v>1422</v>
      </c>
      <c r="C2589" s="507" t="str">
        <f t="shared" si="124"/>
        <v>13-01</v>
      </c>
      <c r="D2589" s="500">
        <v>0</v>
      </c>
      <c r="F2589" s="492">
        <f t="shared" si="122"/>
        <v>0</v>
      </c>
      <c r="G2589" s="492">
        <f t="shared" si="123"/>
        <v>0</v>
      </c>
      <c r="H2589" s="492">
        <f t="shared" si="125"/>
        <v>0</v>
      </c>
    </row>
    <row r="2590" spans="1:8" s="494" customFormat="1" ht="15" customHeight="1">
      <c r="A2590" s="490" t="s">
        <v>330</v>
      </c>
      <c r="B2590" s="498" t="s">
        <v>1422</v>
      </c>
      <c r="C2590" s="508" t="str">
        <f t="shared" si="124"/>
        <v>07-13</v>
      </c>
      <c r="D2590" s="500">
        <v>0</v>
      </c>
      <c r="F2590" s="492">
        <f t="shared" si="122"/>
        <v>0</v>
      </c>
      <c r="G2590" s="492">
        <f t="shared" si="123"/>
        <v>0</v>
      </c>
      <c r="H2590" s="492">
        <f t="shared" si="125"/>
        <v>0</v>
      </c>
    </row>
    <row r="2591" spans="1:8" s="494" customFormat="1" ht="15" customHeight="1">
      <c r="A2591" s="490" t="s">
        <v>330</v>
      </c>
      <c r="B2591" s="498" t="s">
        <v>1422</v>
      </c>
      <c r="C2591" s="509" t="str">
        <f t="shared" si="124"/>
        <v>11-26</v>
      </c>
      <c r="D2591" s="500">
        <v>0</v>
      </c>
      <c r="F2591" s="492">
        <f t="shared" si="122"/>
        <v>0</v>
      </c>
      <c r="G2591" s="492">
        <f t="shared" si="123"/>
        <v>0</v>
      </c>
      <c r="H2591" s="492">
        <f t="shared" si="125"/>
        <v>0</v>
      </c>
    </row>
    <row r="2592" spans="1:8" s="494" customFormat="1" ht="15" customHeight="1">
      <c r="A2592" s="490" t="s">
        <v>330</v>
      </c>
      <c r="B2592" s="498" t="s">
        <v>1422</v>
      </c>
      <c r="C2592" s="512" t="str">
        <f t="shared" si="124"/>
        <v>18-01</v>
      </c>
      <c r="D2592" s="500">
        <v>0</v>
      </c>
      <c r="F2592" s="492">
        <f t="shared" si="122"/>
        <v>0</v>
      </c>
      <c r="G2592" s="492">
        <f t="shared" si="123"/>
        <v>0</v>
      </c>
      <c r="H2592" s="492">
        <f t="shared" si="125"/>
        <v>0</v>
      </c>
    </row>
    <row r="2593" spans="1:8" s="494" customFormat="1" ht="15" customHeight="1">
      <c r="A2593" s="490" t="s">
        <v>330</v>
      </c>
      <c r="B2593" s="498" t="s">
        <v>1422</v>
      </c>
      <c r="C2593" s="513" t="str">
        <f t="shared" si="124"/>
        <v>Color Code</v>
      </c>
      <c r="D2593" s="500">
        <v>0</v>
      </c>
      <c r="F2593" s="492">
        <f t="shared" si="122"/>
        <v>0</v>
      </c>
      <c r="G2593" s="492">
        <f t="shared" si="123"/>
        <v>0</v>
      </c>
      <c r="H2593" s="492">
        <f t="shared" si="125"/>
        <v>0</v>
      </c>
    </row>
    <row r="2594" spans="1:8" s="494" customFormat="1" ht="15" customHeight="1">
      <c r="A2594" s="490" t="s">
        <v>334</v>
      </c>
      <c r="B2594" s="498" t="s">
        <v>1423</v>
      </c>
      <c r="C2594" s="499" t="str">
        <f t="shared" si="124"/>
        <v>11-12</v>
      </c>
      <c r="D2594" s="500">
        <v>0</v>
      </c>
      <c r="F2594" s="492">
        <f t="shared" si="122"/>
        <v>0</v>
      </c>
      <c r="G2594" s="492">
        <f t="shared" si="123"/>
        <v>0</v>
      </c>
      <c r="H2594" s="492">
        <f t="shared" si="125"/>
        <v>0</v>
      </c>
    </row>
    <row r="2595" spans="1:8" s="494" customFormat="1" ht="15" customHeight="1">
      <c r="A2595" s="490" t="s">
        <v>334</v>
      </c>
      <c r="B2595" s="498" t="s">
        <v>1423</v>
      </c>
      <c r="C2595" s="504" t="str">
        <f t="shared" si="124"/>
        <v>14-01</v>
      </c>
      <c r="D2595" s="500">
        <v>0</v>
      </c>
      <c r="F2595" s="492">
        <f t="shared" si="122"/>
        <v>0</v>
      </c>
      <c r="G2595" s="492">
        <f t="shared" si="123"/>
        <v>0</v>
      </c>
      <c r="H2595" s="492">
        <f t="shared" si="125"/>
        <v>0</v>
      </c>
    </row>
    <row r="2596" spans="1:8" s="494" customFormat="1" ht="15" customHeight="1">
      <c r="A2596" s="490" t="s">
        <v>334</v>
      </c>
      <c r="B2596" s="498" t="s">
        <v>1423</v>
      </c>
      <c r="C2596" s="505" t="str">
        <f t="shared" si="124"/>
        <v>15-12</v>
      </c>
      <c r="D2596" s="500">
        <v>0</v>
      </c>
      <c r="F2596" s="492">
        <f t="shared" si="122"/>
        <v>0</v>
      </c>
      <c r="G2596" s="492">
        <f t="shared" si="123"/>
        <v>0</v>
      </c>
      <c r="H2596" s="492">
        <f t="shared" si="125"/>
        <v>0</v>
      </c>
    </row>
    <row r="2597" spans="1:8" s="494" customFormat="1" ht="15" customHeight="1">
      <c r="A2597" s="490" t="s">
        <v>334</v>
      </c>
      <c r="B2597" s="498" t="s">
        <v>1423</v>
      </c>
      <c r="C2597" s="506" t="str">
        <f t="shared" si="124"/>
        <v>16-16</v>
      </c>
      <c r="D2597" s="500">
        <v>0</v>
      </c>
      <c r="F2597" s="492">
        <f t="shared" si="122"/>
        <v>0</v>
      </c>
      <c r="G2597" s="492">
        <f t="shared" si="123"/>
        <v>0</v>
      </c>
      <c r="H2597" s="492">
        <f t="shared" si="125"/>
        <v>0</v>
      </c>
    </row>
    <row r="2598" spans="1:8" s="494" customFormat="1" ht="15" customHeight="1">
      <c r="A2598" s="490" t="s">
        <v>334</v>
      </c>
      <c r="B2598" s="498" t="s">
        <v>1423</v>
      </c>
      <c r="C2598" s="507" t="str">
        <f t="shared" si="124"/>
        <v>13-01</v>
      </c>
      <c r="D2598" s="500">
        <v>0</v>
      </c>
      <c r="F2598" s="492">
        <f t="shared" si="122"/>
        <v>0</v>
      </c>
      <c r="G2598" s="492">
        <f t="shared" si="123"/>
        <v>0</v>
      </c>
      <c r="H2598" s="492">
        <f t="shared" si="125"/>
        <v>0</v>
      </c>
    </row>
    <row r="2599" spans="1:8" s="494" customFormat="1" ht="15" customHeight="1">
      <c r="A2599" s="490" t="s">
        <v>334</v>
      </c>
      <c r="B2599" s="498" t="s">
        <v>1423</v>
      </c>
      <c r="C2599" s="508" t="str">
        <f t="shared" si="124"/>
        <v>07-13</v>
      </c>
      <c r="D2599" s="500">
        <v>0</v>
      </c>
      <c r="F2599" s="492">
        <f t="shared" si="122"/>
        <v>0</v>
      </c>
      <c r="G2599" s="492">
        <f t="shared" si="123"/>
        <v>0</v>
      </c>
      <c r="H2599" s="492">
        <f t="shared" si="125"/>
        <v>0</v>
      </c>
    </row>
    <row r="2600" spans="1:8" s="494" customFormat="1" ht="15" customHeight="1">
      <c r="A2600" s="490" t="s">
        <v>334</v>
      </c>
      <c r="B2600" s="498" t="s">
        <v>1423</v>
      </c>
      <c r="C2600" s="509" t="str">
        <f t="shared" si="124"/>
        <v>11-26</v>
      </c>
      <c r="D2600" s="500">
        <v>0</v>
      </c>
      <c r="F2600" s="492">
        <f t="shared" si="122"/>
        <v>0</v>
      </c>
      <c r="G2600" s="492">
        <f t="shared" si="123"/>
        <v>0</v>
      </c>
      <c r="H2600" s="492">
        <f t="shared" si="125"/>
        <v>0</v>
      </c>
    </row>
    <row r="2601" spans="1:8" s="494" customFormat="1" ht="15" customHeight="1">
      <c r="A2601" s="490" t="s">
        <v>334</v>
      </c>
      <c r="B2601" s="498" t="s">
        <v>1423</v>
      </c>
      <c r="C2601" s="512" t="str">
        <f t="shared" si="124"/>
        <v>18-01</v>
      </c>
      <c r="D2601" s="500">
        <v>0</v>
      </c>
      <c r="F2601" s="492">
        <f t="shared" si="122"/>
        <v>0</v>
      </c>
      <c r="G2601" s="492">
        <f t="shared" si="123"/>
        <v>0</v>
      </c>
      <c r="H2601" s="492">
        <f t="shared" si="125"/>
        <v>0</v>
      </c>
    </row>
    <row r="2602" spans="1:8" s="494" customFormat="1" ht="15" customHeight="1">
      <c r="A2602" s="490" t="s">
        <v>334</v>
      </c>
      <c r="B2602" s="498" t="s">
        <v>1423</v>
      </c>
      <c r="C2602" s="513" t="str">
        <f t="shared" si="124"/>
        <v>Color Code</v>
      </c>
      <c r="D2602" s="500">
        <v>0</v>
      </c>
      <c r="F2602" s="492">
        <f t="shared" si="122"/>
        <v>0</v>
      </c>
      <c r="G2602" s="492">
        <f t="shared" si="123"/>
        <v>0</v>
      </c>
      <c r="H2602" s="492">
        <f t="shared" si="125"/>
        <v>0</v>
      </c>
    </row>
    <row r="2603" spans="1:8" s="494" customFormat="1" ht="15" customHeight="1">
      <c r="A2603" s="490" t="s">
        <v>336</v>
      </c>
      <c r="B2603" s="498" t="s">
        <v>1424</v>
      </c>
      <c r="C2603" s="499" t="str">
        <f t="shared" si="124"/>
        <v>11-12</v>
      </c>
      <c r="D2603" s="500">
        <v>0</v>
      </c>
      <c r="F2603" s="492">
        <f t="shared" si="122"/>
        <v>0</v>
      </c>
      <c r="G2603" s="492">
        <f t="shared" si="123"/>
        <v>0</v>
      </c>
      <c r="H2603" s="492">
        <f t="shared" si="125"/>
        <v>0</v>
      </c>
    </row>
    <row r="2604" spans="1:8" s="494" customFormat="1" ht="15" customHeight="1">
      <c r="A2604" s="490" t="s">
        <v>336</v>
      </c>
      <c r="B2604" s="498" t="s">
        <v>1424</v>
      </c>
      <c r="C2604" s="504" t="str">
        <f t="shared" si="124"/>
        <v>14-01</v>
      </c>
      <c r="D2604" s="500">
        <v>0</v>
      </c>
      <c r="F2604" s="492">
        <f t="shared" si="122"/>
        <v>0</v>
      </c>
      <c r="G2604" s="492">
        <f t="shared" si="123"/>
        <v>0</v>
      </c>
      <c r="H2604" s="492">
        <f t="shared" si="125"/>
        <v>0</v>
      </c>
    </row>
    <row r="2605" spans="1:8" s="494" customFormat="1" ht="15" customHeight="1">
      <c r="A2605" s="490" t="s">
        <v>336</v>
      </c>
      <c r="B2605" s="498" t="s">
        <v>1424</v>
      </c>
      <c r="C2605" s="505" t="str">
        <f t="shared" si="124"/>
        <v>15-12</v>
      </c>
      <c r="D2605" s="500">
        <v>0</v>
      </c>
      <c r="F2605" s="492">
        <f t="shared" si="122"/>
        <v>0</v>
      </c>
      <c r="G2605" s="492">
        <f t="shared" si="123"/>
        <v>0</v>
      </c>
      <c r="H2605" s="492">
        <f t="shared" si="125"/>
        <v>0</v>
      </c>
    </row>
    <row r="2606" spans="1:8" s="494" customFormat="1" ht="15" customHeight="1">
      <c r="A2606" s="490" t="s">
        <v>336</v>
      </c>
      <c r="B2606" s="498" t="s">
        <v>1424</v>
      </c>
      <c r="C2606" s="506" t="str">
        <f t="shared" si="124"/>
        <v>16-16</v>
      </c>
      <c r="D2606" s="500">
        <v>0</v>
      </c>
      <c r="F2606" s="492">
        <f t="shared" si="122"/>
        <v>0</v>
      </c>
      <c r="G2606" s="492">
        <f t="shared" si="123"/>
        <v>0</v>
      </c>
      <c r="H2606" s="492">
        <f t="shared" si="125"/>
        <v>0</v>
      </c>
    </row>
    <row r="2607" spans="1:8" s="494" customFormat="1" ht="15" customHeight="1">
      <c r="A2607" s="490" t="s">
        <v>336</v>
      </c>
      <c r="B2607" s="498" t="s">
        <v>1424</v>
      </c>
      <c r="C2607" s="507" t="str">
        <f t="shared" si="124"/>
        <v>13-01</v>
      </c>
      <c r="D2607" s="500">
        <v>0</v>
      </c>
      <c r="F2607" s="492">
        <f t="shared" si="122"/>
        <v>0</v>
      </c>
      <c r="G2607" s="492">
        <f t="shared" si="123"/>
        <v>0</v>
      </c>
      <c r="H2607" s="492">
        <f t="shared" si="125"/>
        <v>0</v>
      </c>
    </row>
    <row r="2608" spans="1:8" s="494" customFormat="1" ht="15" customHeight="1">
      <c r="A2608" s="490" t="s">
        <v>336</v>
      </c>
      <c r="B2608" s="498" t="s">
        <v>1424</v>
      </c>
      <c r="C2608" s="508" t="str">
        <f t="shared" si="124"/>
        <v>07-13</v>
      </c>
      <c r="D2608" s="500">
        <v>0</v>
      </c>
      <c r="F2608" s="492">
        <f t="shared" si="122"/>
        <v>0</v>
      </c>
      <c r="G2608" s="492">
        <f t="shared" si="123"/>
        <v>0</v>
      </c>
      <c r="H2608" s="492">
        <f t="shared" si="125"/>
        <v>0</v>
      </c>
    </row>
    <row r="2609" spans="1:8" s="494" customFormat="1" ht="15" customHeight="1">
      <c r="A2609" s="490" t="s">
        <v>336</v>
      </c>
      <c r="B2609" s="498" t="s">
        <v>1424</v>
      </c>
      <c r="C2609" s="509" t="str">
        <f t="shared" si="124"/>
        <v>11-26</v>
      </c>
      <c r="D2609" s="500">
        <v>0</v>
      </c>
      <c r="F2609" s="492">
        <f t="shared" si="122"/>
        <v>0</v>
      </c>
      <c r="G2609" s="492">
        <f t="shared" si="123"/>
        <v>0</v>
      </c>
      <c r="H2609" s="492">
        <f t="shared" si="125"/>
        <v>0</v>
      </c>
    </row>
    <row r="2610" spans="1:8" s="494" customFormat="1" ht="15" customHeight="1">
      <c r="A2610" s="490" t="s">
        <v>336</v>
      </c>
      <c r="B2610" s="498" t="s">
        <v>1424</v>
      </c>
      <c r="C2610" s="512" t="str">
        <f t="shared" si="124"/>
        <v>18-01</v>
      </c>
      <c r="D2610" s="500">
        <v>0</v>
      </c>
      <c r="F2610" s="492">
        <f t="shared" si="122"/>
        <v>0</v>
      </c>
      <c r="G2610" s="492">
        <f t="shared" si="123"/>
        <v>0</v>
      </c>
      <c r="H2610" s="492">
        <f t="shared" si="125"/>
        <v>0</v>
      </c>
    </row>
    <row r="2611" spans="1:8" s="494" customFormat="1" ht="15" customHeight="1">
      <c r="A2611" s="490" t="s">
        <v>336</v>
      </c>
      <c r="B2611" s="498" t="s">
        <v>1424</v>
      </c>
      <c r="C2611" s="513" t="str">
        <f t="shared" si="124"/>
        <v>Color Code</v>
      </c>
      <c r="D2611" s="500">
        <v>0</v>
      </c>
      <c r="F2611" s="492">
        <f t="shared" si="122"/>
        <v>0</v>
      </c>
      <c r="G2611" s="492">
        <f t="shared" si="123"/>
        <v>0</v>
      </c>
      <c r="H2611" s="492">
        <f t="shared" si="125"/>
        <v>0</v>
      </c>
    </row>
    <row r="2612" spans="1:8" s="494" customFormat="1" ht="15" customHeight="1">
      <c r="A2612" s="490" t="s">
        <v>384</v>
      </c>
      <c r="B2612" s="498" t="s">
        <v>1425</v>
      </c>
      <c r="C2612" s="499" t="str">
        <f t="shared" si="124"/>
        <v>11-12</v>
      </c>
      <c r="D2612" s="500">
        <v>0</v>
      </c>
      <c r="F2612" s="492">
        <f t="shared" si="122"/>
        <v>0</v>
      </c>
      <c r="G2612" s="492">
        <f t="shared" si="123"/>
        <v>0</v>
      </c>
      <c r="H2612" s="492">
        <f>IF($S$2="Y",F2612*0.05,0)</f>
        <v>0</v>
      </c>
    </row>
    <row r="2613" spans="1:8" s="494" customFormat="1" ht="15" customHeight="1">
      <c r="A2613" s="490" t="s">
        <v>384</v>
      </c>
      <c r="B2613" s="498" t="s">
        <v>1425</v>
      </c>
      <c r="C2613" s="504" t="str">
        <f t="shared" si="124"/>
        <v>14-01</v>
      </c>
      <c r="D2613" s="500">
        <v>0</v>
      </c>
      <c r="F2613" s="492">
        <f t="shared" si="122"/>
        <v>0</v>
      </c>
      <c r="G2613" s="492">
        <f t="shared" si="123"/>
        <v>0</v>
      </c>
      <c r="H2613" s="492">
        <f>IF($S$3="Y",F2613*0.05,0)</f>
        <v>0</v>
      </c>
    </row>
    <row r="2614" spans="1:8" s="494" customFormat="1" ht="15" customHeight="1">
      <c r="A2614" s="490" t="s">
        <v>384</v>
      </c>
      <c r="B2614" s="498" t="s">
        <v>1425</v>
      </c>
      <c r="C2614" s="505" t="str">
        <f t="shared" si="124"/>
        <v>15-12</v>
      </c>
      <c r="D2614" s="500">
        <v>0</v>
      </c>
      <c r="F2614" s="492">
        <f t="shared" si="122"/>
        <v>0</v>
      </c>
      <c r="G2614" s="492">
        <f t="shared" si="123"/>
        <v>0</v>
      </c>
      <c r="H2614" s="492">
        <f>IF($S$4="Y",F2614*0.05,0)</f>
        <v>0</v>
      </c>
    </row>
    <row r="2615" spans="1:8" s="494" customFormat="1" ht="15" customHeight="1">
      <c r="A2615" s="490" t="s">
        <v>384</v>
      </c>
      <c r="B2615" s="498" t="s">
        <v>1425</v>
      </c>
      <c r="C2615" s="506" t="str">
        <f t="shared" si="124"/>
        <v>16-16</v>
      </c>
      <c r="D2615" s="500">
        <v>0</v>
      </c>
      <c r="F2615" s="492">
        <f t="shared" si="122"/>
        <v>0</v>
      </c>
      <c r="G2615" s="492">
        <f t="shared" si="123"/>
        <v>0</v>
      </c>
      <c r="H2615" s="492">
        <f>IF($S$5="Y",F2615*0.05,0)</f>
        <v>0</v>
      </c>
    </row>
    <row r="2616" spans="1:8" s="494" customFormat="1" ht="15" customHeight="1">
      <c r="A2616" s="490" t="s">
        <v>384</v>
      </c>
      <c r="B2616" s="498" t="s">
        <v>1425</v>
      </c>
      <c r="C2616" s="507" t="str">
        <f t="shared" si="124"/>
        <v>13-01</v>
      </c>
      <c r="D2616" s="500">
        <v>0</v>
      </c>
      <c r="F2616" s="492">
        <f t="shared" si="122"/>
        <v>0</v>
      </c>
      <c r="G2616" s="492">
        <f t="shared" si="123"/>
        <v>0</v>
      </c>
      <c r="H2616" s="492">
        <f>IF($S$6="Y",F2616*0.05,0)</f>
        <v>0</v>
      </c>
    </row>
    <row r="2617" spans="1:8" s="494" customFormat="1" ht="15" customHeight="1">
      <c r="A2617" s="490" t="s">
        <v>384</v>
      </c>
      <c r="B2617" s="498" t="s">
        <v>1425</v>
      </c>
      <c r="C2617" s="508" t="str">
        <f t="shared" si="124"/>
        <v>07-13</v>
      </c>
      <c r="D2617" s="500">
        <v>0</v>
      </c>
      <c r="F2617" s="492">
        <f t="shared" si="122"/>
        <v>0</v>
      </c>
      <c r="G2617" s="492">
        <f t="shared" si="123"/>
        <v>0</v>
      </c>
      <c r="H2617" s="492">
        <f>IF($S$7="Y",F2617*0.05,0)</f>
        <v>0</v>
      </c>
    </row>
    <row r="2618" spans="1:8" s="494" customFormat="1" ht="15" customHeight="1">
      <c r="A2618" s="490" t="s">
        <v>384</v>
      </c>
      <c r="B2618" s="498" t="s">
        <v>1425</v>
      </c>
      <c r="C2618" s="509" t="str">
        <f t="shared" si="124"/>
        <v>11-26</v>
      </c>
      <c r="D2618" s="500">
        <v>0</v>
      </c>
      <c r="F2618" s="492">
        <f t="shared" si="122"/>
        <v>0</v>
      </c>
      <c r="G2618" s="492">
        <f t="shared" si="123"/>
        <v>0</v>
      </c>
      <c r="H2618" s="492">
        <f>IF($S$8="Y",F2618*0.05,0)</f>
        <v>0</v>
      </c>
    </row>
    <row r="2619" spans="1:8" s="494" customFormat="1" ht="15" customHeight="1">
      <c r="A2619" s="490" t="s">
        <v>384</v>
      </c>
      <c r="B2619" s="498" t="s">
        <v>1425</v>
      </c>
      <c r="C2619" s="512" t="str">
        <f t="shared" si="124"/>
        <v>18-01</v>
      </c>
      <c r="D2619" s="500">
        <v>0</v>
      </c>
      <c r="F2619" s="492">
        <f t="shared" si="122"/>
        <v>0</v>
      </c>
      <c r="G2619" s="492">
        <f t="shared" si="123"/>
        <v>0</v>
      </c>
      <c r="H2619" s="492">
        <f>IF($S$9="Y",F2619*0.05,0)</f>
        <v>0</v>
      </c>
    </row>
    <row r="2620" spans="1:8" s="494" customFormat="1" ht="15" customHeight="1">
      <c r="A2620" s="490" t="s">
        <v>384</v>
      </c>
      <c r="B2620" s="498" t="s">
        <v>1425</v>
      </c>
      <c r="C2620" s="513" t="str">
        <f t="shared" si="124"/>
        <v>Color Code</v>
      </c>
      <c r="D2620" s="500">
        <v>0</v>
      </c>
      <c r="F2620" s="492">
        <f t="shared" si="122"/>
        <v>0</v>
      </c>
      <c r="G2620" s="492">
        <f t="shared" si="123"/>
        <v>0</v>
      </c>
      <c r="H2620" s="492">
        <f>IF($S$10="Y",F2620*0.05,0)</f>
        <v>0</v>
      </c>
    </row>
    <row r="2621" spans="1:8" s="494" customFormat="1" ht="15" customHeight="1">
      <c r="A2621" s="490" t="s">
        <v>386</v>
      </c>
      <c r="B2621" s="498" t="s">
        <v>1426</v>
      </c>
      <c r="C2621" s="499" t="str">
        <f t="shared" si="124"/>
        <v>11-12</v>
      </c>
      <c r="D2621" s="500">
        <v>0</v>
      </c>
      <c r="F2621" s="492">
        <f t="shared" si="122"/>
        <v>0</v>
      </c>
      <c r="G2621" s="492">
        <f t="shared" si="123"/>
        <v>0</v>
      </c>
      <c r="H2621" s="492">
        <f>IF($S$2="Y",F2621*0.05,0)</f>
        <v>0</v>
      </c>
    </row>
    <row r="2622" spans="1:8" s="494" customFormat="1" ht="15" customHeight="1">
      <c r="A2622" s="490" t="s">
        <v>386</v>
      </c>
      <c r="B2622" s="498" t="s">
        <v>1426</v>
      </c>
      <c r="C2622" s="504" t="str">
        <f t="shared" si="124"/>
        <v>14-01</v>
      </c>
      <c r="D2622" s="500">
        <v>0</v>
      </c>
      <c r="F2622" s="492">
        <f t="shared" si="122"/>
        <v>0</v>
      </c>
      <c r="G2622" s="492">
        <f t="shared" si="123"/>
        <v>0</v>
      </c>
      <c r="H2622" s="492">
        <f>IF($S$3="Y",F2622*0.05,0)</f>
        <v>0</v>
      </c>
    </row>
    <row r="2623" spans="1:8" s="494" customFormat="1" ht="15" customHeight="1">
      <c r="A2623" s="490" t="s">
        <v>386</v>
      </c>
      <c r="B2623" s="498" t="s">
        <v>1426</v>
      </c>
      <c r="C2623" s="505" t="str">
        <f t="shared" si="124"/>
        <v>15-12</v>
      </c>
      <c r="D2623" s="500">
        <v>0</v>
      </c>
      <c r="F2623" s="492">
        <f t="shared" si="122"/>
        <v>0</v>
      </c>
      <c r="G2623" s="492">
        <f t="shared" si="123"/>
        <v>0</v>
      </c>
      <c r="H2623" s="492">
        <f>IF($S$4="Y",F2623*0.05,0)</f>
        <v>0</v>
      </c>
    </row>
    <row r="2624" spans="1:8" s="494" customFormat="1" ht="15" customHeight="1">
      <c r="A2624" s="490" t="s">
        <v>386</v>
      </c>
      <c r="B2624" s="498" t="s">
        <v>1426</v>
      </c>
      <c r="C2624" s="506" t="str">
        <f t="shared" si="124"/>
        <v>16-16</v>
      </c>
      <c r="D2624" s="500">
        <v>0</v>
      </c>
      <c r="F2624" s="492">
        <f t="shared" si="122"/>
        <v>0</v>
      </c>
      <c r="G2624" s="492">
        <f t="shared" si="123"/>
        <v>0</v>
      </c>
      <c r="H2624" s="492">
        <f>IF($S$5="Y",F2624*0.05,0)</f>
        <v>0</v>
      </c>
    </row>
    <row r="2625" spans="1:8" s="494" customFormat="1" ht="15" customHeight="1">
      <c r="A2625" s="490" t="s">
        <v>386</v>
      </c>
      <c r="B2625" s="498" t="s">
        <v>1426</v>
      </c>
      <c r="C2625" s="507" t="str">
        <f t="shared" si="124"/>
        <v>13-01</v>
      </c>
      <c r="D2625" s="500">
        <v>0</v>
      </c>
      <c r="F2625" s="492">
        <f t="shared" si="122"/>
        <v>0</v>
      </c>
      <c r="G2625" s="492">
        <f t="shared" si="123"/>
        <v>0</v>
      </c>
      <c r="H2625" s="492">
        <f>IF($S$6="Y",F2625*0.05,0)</f>
        <v>0</v>
      </c>
    </row>
    <row r="2626" spans="1:8" s="494" customFormat="1" ht="15" customHeight="1">
      <c r="A2626" s="490" t="s">
        <v>386</v>
      </c>
      <c r="B2626" s="498" t="s">
        <v>1426</v>
      </c>
      <c r="C2626" s="508" t="str">
        <f t="shared" si="124"/>
        <v>07-13</v>
      </c>
      <c r="D2626" s="500">
        <v>0</v>
      </c>
      <c r="F2626" s="492">
        <f t="shared" ref="F2626:F2689" si="126">D2626*E2626</f>
        <v>0</v>
      </c>
      <c r="G2626" s="492">
        <f t="shared" ref="G2626:G2689" si="127">IF($S$11="Y",F2626*0.05,0)</f>
        <v>0</v>
      </c>
      <c r="H2626" s="492">
        <f>IF($S$7="Y",F2626*0.05,0)</f>
        <v>0</v>
      </c>
    </row>
    <row r="2627" spans="1:8" s="494" customFormat="1" ht="15" customHeight="1">
      <c r="A2627" s="490" t="s">
        <v>386</v>
      </c>
      <c r="B2627" s="498" t="s">
        <v>1426</v>
      </c>
      <c r="C2627" s="509" t="str">
        <f t="shared" si="124"/>
        <v>11-26</v>
      </c>
      <c r="D2627" s="500">
        <v>0</v>
      </c>
      <c r="F2627" s="492">
        <f t="shared" si="126"/>
        <v>0</v>
      </c>
      <c r="G2627" s="492">
        <f t="shared" si="127"/>
        <v>0</v>
      </c>
      <c r="H2627" s="492">
        <f>IF($S$8="Y",F2627*0.05,0)</f>
        <v>0</v>
      </c>
    </row>
    <row r="2628" spans="1:8" s="494" customFormat="1" ht="15" customHeight="1">
      <c r="A2628" s="490" t="s">
        <v>386</v>
      </c>
      <c r="B2628" s="498" t="s">
        <v>1426</v>
      </c>
      <c r="C2628" s="512" t="str">
        <f t="shared" si="124"/>
        <v>18-01</v>
      </c>
      <c r="D2628" s="500">
        <v>0</v>
      </c>
      <c r="F2628" s="492">
        <f t="shared" si="126"/>
        <v>0</v>
      </c>
      <c r="G2628" s="492">
        <f t="shared" si="127"/>
        <v>0</v>
      </c>
      <c r="H2628" s="492">
        <f>IF($S$9="Y",F2628*0.05,0)</f>
        <v>0</v>
      </c>
    </row>
    <row r="2629" spans="1:8" s="494" customFormat="1" ht="15" customHeight="1">
      <c r="A2629" s="490" t="s">
        <v>386</v>
      </c>
      <c r="B2629" s="498" t="s">
        <v>1426</v>
      </c>
      <c r="C2629" s="513" t="str">
        <f t="shared" si="124"/>
        <v>Color Code</v>
      </c>
      <c r="D2629" s="500">
        <v>0</v>
      </c>
      <c r="F2629" s="492">
        <f t="shared" si="126"/>
        <v>0</v>
      </c>
      <c r="G2629" s="492">
        <f t="shared" si="127"/>
        <v>0</v>
      </c>
      <c r="H2629" s="492">
        <f>IF($S$10="Y",F2629*0.05,0)</f>
        <v>0</v>
      </c>
    </row>
    <row r="2630" spans="1:8" s="494" customFormat="1" ht="15" customHeight="1">
      <c r="A2630" s="490" t="s">
        <v>388</v>
      </c>
      <c r="B2630" s="498" t="s">
        <v>1427</v>
      </c>
      <c r="C2630" s="499" t="str">
        <f t="shared" si="124"/>
        <v>11-12</v>
      </c>
      <c r="D2630" s="500">
        <v>0</v>
      </c>
      <c r="F2630" s="492">
        <f t="shared" si="126"/>
        <v>0</v>
      </c>
      <c r="G2630" s="492">
        <f t="shared" si="127"/>
        <v>0</v>
      </c>
      <c r="H2630" s="492">
        <f>IF($S$2="Y",F2630*0.05,0)</f>
        <v>0</v>
      </c>
    </row>
    <row r="2631" spans="1:8" s="494" customFormat="1" ht="15" customHeight="1">
      <c r="A2631" s="490" t="s">
        <v>388</v>
      </c>
      <c r="B2631" s="498" t="s">
        <v>1427</v>
      </c>
      <c r="C2631" s="504" t="str">
        <f t="shared" ref="C2631:C2694" si="128">C2622</f>
        <v>14-01</v>
      </c>
      <c r="D2631" s="500">
        <v>0</v>
      </c>
      <c r="F2631" s="492">
        <f t="shared" si="126"/>
        <v>0</v>
      </c>
      <c r="G2631" s="492">
        <f t="shared" si="127"/>
        <v>0</v>
      </c>
      <c r="H2631" s="492">
        <f>IF($S$3="Y",F2631*0.05,0)</f>
        <v>0</v>
      </c>
    </row>
    <row r="2632" spans="1:8" s="494" customFormat="1" ht="15" customHeight="1">
      <c r="A2632" s="490" t="s">
        <v>388</v>
      </c>
      <c r="B2632" s="498" t="s">
        <v>1427</v>
      </c>
      <c r="C2632" s="505" t="str">
        <f t="shared" si="128"/>
        <v>15-12</v>
      </c>
      <c r="D2632" s="500">
        <v>0</v>
      </c>
      <c r="F2632" s="492">
        <f t="shared" si="126"/>
        <v>0</v>
      </c>
      <c r="G2632" s="492">
        <f t="shared" si="127"/>
        <v>0</v>
      </c>
      <c r="H2632" s="492">
        <f>IF($S$4="Y",F2632*0.05,0)</f>
        <v>0</v>
      </c>
    </row>
    <row r="2633" spans="1:8" s="494" customFormat="1" ht="15" customHeight="1">
      <c r="A2633" s="490" t="s">
        <v>388</v>
      </c>
      <c r="B2633" s="498" t="s">
        <v>1427</v>
      </c>
      <c r="C2633" s="506" t="str">
        <f t="shared" si="128"/>
        <v>16-16</v>
      </c>
      <c r="D2633" s="500">
        <v>0</v>
      </c>
      <c r="F2633" s="492">
        <f t="shared" si="126"/>
        <v>0</v>
      </c>
      <c r="G2633" s="492">
        <f t="shared" si="127"/>
        <v>0</v>
      </c>
      <c r="H2633" s="492">
        <f>IF($S$5="Y",F2633*0.05,0)</f>
        <v>0</v>
      </c>
    </row>
    <row r="2634" spans="1:8" s="494" customFormat="1" ht="15" customHeight="1">
      <c r="A2634" s="490" t="s">
        <v>388</v>
      </c>
      <c r="B2634" s="498" t="s">
        <v>1427</v>
      </c>
      <c r="C2634" s="507" t="str">
        <f t="shared" si="128"/>
        <v>13-01</v>
      </c>
      <c r="D2634" s="500">
        <v>0</v>
      </c>
      <c r="F2634" s="492">
        <f t="shared" si="126"/>
        <v>0</v>
      </c>
      <c r="G2634" s="492">
        <f t="shared" si="127"/>
        <v>0</v>
      </c>
      <c r="H2634" s="492">
        <f>IF($S$6="Y",F2634*0.05,0)</f>
        <v>0</v>
      </c>
    </row>
    <row r="2635" spans="1:8" s="494" customFormat="1" ht="15" customHeight="1">
      <c r="A2635" s="490" t="s">
        <v>388</v>
      </c>
      <c r="B2635" s="498" t="s">
        <v>1427</v>
      </c>
      <c r="C2635" s="508" t="str">
        <f t="shared" si="128"/>
        <v>07-13</v>
      </c>
      <c r="D2635" s="500">
        <v>0</v>
      </c>
      <c r="F2635" s="492">
        <f t="shared" si="126"/>
        <v>0</v>
      </c>
      <c r="G2635" s="492">
        <f t="shared" si="127"/>
        <v>0</v>
      </c>
      <c r="H2635" s="492">
        <f>IF($S$7="Y",F2635*0.05,0)</f>
        <v>0</v>
      </c>
    </row>
    <row r="2636" spans="1:8" s="494" customFormat="1" ht="15" customHeight="1">
      <c r="A2636" s="490" t="s">
        <v>388</v>
      </c>
      <c r="B2636" s="498" t="s">
        <v>1427</v>
      </c>
      <c r="C2636" s="509" t="str">
        <f t="shared" si="128"/>
        <v>11-26</v>
      </c>
      <c r="D2636" s="500">
        <v>0</v>
      </c>
      <c r="F2636" s="492">
        <f t="shared" si="126"/>
        <v>0</v>
      </c>
      <c r="G2636" s="492">
        <f t="shared" si="127"/>
        <v>0</v>
      </c>
      <c r="H2636" s="492">
        <f>IF($S$8="Y",F2636*0.05,0)</f>
        <v>0</v>
      </c>
    </row>
    <row r="2637" spans="1:8" s="494" customFormat="1" ht="15" customHeight="1">
      <c r="A2637" s="490" t="s">
        <v>388</v>
      </c>
      <c r="B2637" s="498" t="s">
        <v>1427</v>
      </c>
      <c r="C2637" s="512" t="str">
        <f t="shared" si="128"/>
        <v>18-01</v>
      </c>
      <c r="D2637" s="500">
        <v>0</v>
      </c>
      <c r="F2637" s="492">
        <f t="shared" si="126"/>
        <v>0</v>
      </c>
      <c r="G2637" s="492">
        <f t="shared" si="127"/>
        <v>0</v>
      </c>
      <c r="H2637" s="492">
        <f>IF($S$9="Y",F2637*0.05,0)</f>
        <v>0</v>
      </c>
    </row>
    <row r="2638" spans="1:8" s="494" customFormat="1" ht="15" customHeight="1">
      <c r="A2638" s="490" t="s">
        <v>388</v>
      </c>
      <c r="B2638" s="498" t="s">
        <v>1427</v>
      </c>
      <c r="C2638" s="513" t="str">
        <f t="shared" si="128"/>
        <v>Color Code</v>
      </c>
      <c r="D2638" s="500">
        <v>0</v>
      </c>
      <c r="F2638" s="492">
        <f t="shared" si="126"/>
        <v>0</v>
      </c>
      <c r="G2638" s="492">
        <f t="shared" si="127"/>
        <v>0</v>
      </c>
      <c r="H2638" s="492">
        <f>IF($S$10="Y",F2638*0.05,0)</f>
        <v>0</v>
      </c>
    </row>
    <row r="2639" spans="1:8" s="494" customFormat="1" ht="15" customHeight="1">
      <c r="A2639" s="490" t="s">
        <v>390</v>
      </c>
      <c r="B2639" s="498" t="s">
        <v>1428</v>
      </c>
      <c r="C2639" s="499" t="str">
        <f t="shared" si="128"/>
        <v>11-12</v>
      </c>
      <c r="D2639" s="500">
        <v>0</v>
      </c>
      <c r="F2639" s="492">
        <f t="shared" si="126"/>
        <v>0</v>
      </c>
      <c r="G2639" s="492">
        <f t="shared" si="127"/>
        <v>0</v>
      </c>
      <c r="H2639" s="492">
        <f>IF($S$2="Y",F2639*0.05,0)</f>
        <v>0</v>
      </c>
    </row>
    <row r="2640" spans="1:8" s="494" customFormat="1" ht="15" customHeight="1">
      <c r="A2640" s="490" t="s">
        <v>390</v>
      </c>
      <c r="B2640" s="498" t="s">
        <v>1428</v>
      </c>
      <c r="C2640" s="504" t="str">
        <f t="shared" si="128"/>
        <v>14-01</v>
      </c>
      <c r="D2640" s="500">
        <v>0</v>
      </c>
      <c r="F2640" s="492">
        <f t="shared" si="126"/>
        <v>0</v>
      </c>
      <c r="G2640" s="492">
        <f t="shared" si="127"/>
        <v>0</v>
      </c>
      <c r="H2640" s="492">
        <f>IF($S$3="Y",F2640*0.05,0)</f>
        <v>0</v>
      </c>
    </row>
    <row r="2641" spans="1:8" s="494" customFormat="1" ht="15" customHeight="1">
      <c r="A2641" s="490" t="s">
        <v>390</v>
      </c>
      <c r="B2641" s="498" t="s">
        <v>1428</v>
      </c>
      <c r="C2641" s="505" t="str">
        <f t="shared" si="128"/>
        <v>15-12</v>
      </c>
      <c r="D2641" s="500">
        <v>0</v>
      </c>
      <c r="F2641" s="492">
        <f t="shared" si="126"/>
        <v>0</v>
      </c>
      <c r="G2641" s="492">
        <f t="shared" si="127"/>
        <v>0</v>
      </c>
      <c r="H2641" s="492">
        <f>IF($S$4="Y",F2641*0.05,0)</f>
        <v>0</v>
      </c>
    </row>
    <row r="2642" spans="1:8" s="494" customFormat="1" ht="15" customHeight="1">
      <c r="A2642" s="490" t="s">
        <v>390</v>
      </c>
      <c r="B2642" s="498" t="s">
        <v>1428</v>
      </c>
      <c r="C2642" s="506" t="str">
        <f t="shared" si="128"/>
        <v>16-16</v>
      </c>
      <c r="D2642" s="500">
        <v>0</v>
      </c>
      <c r="F2642" s="492">
        <f t="shared" si="126"/>
        <v>0</v>
      </c>
      <c r="G2642" s="492">
        <f t="shared" si="127"/>
        <v>0</v>
      </c>
      <c r="H2642" s="492">
        <f>IF($S$5="Y",F2642*0.05,0)</f>
        <v>0</v>
      </c>
    </row>
    <row r="2643" spans="1:8" s="494" customFormat="1" ht="15" customHeight="1">
      <c r="A2643" s="490" t="s">
        <v>390</v>
      </c>
      <c r="B2643" s="498" t="s">
        <v>1428</v>
      </c>
      <c r="C2643" s="507" t="str">
        <f t="shared" si="128"/>
        <v>13-01</v>
      </c>
      <c r="D2643" s="500">
        <v>0</v>
      </c>
      <c r="F2643" s="492">
        <f t="shared" si="126"/>
        <v>0</v>
      </c>
      <c r="G2643" s="492">
        <f t="shared" si="127"/>
        <v>0</v>
      </c>
      <c r="H2643" s="492">
        <f>IF($S$6="Y",F2643*0.05,0)</f>
        <v>0</v>
      </c>
    </row>
    <row r="2644" spans="1:8" s="494" customFormat="1" ht="15" customHeight="1">
      <c r="A2644" s="490" t="s">
        <v>390</v>
      </c>
      <c r="B2644" s="498" t="s">
        <v>1428</v>
      </c>
      <c r="C2644" s="508" t="str">
        <f t="shared" si="128"/>
        <v>07-13</v>
      </c>
      <c r="D2644" s="500">
        <v>0</v>
      </c>
      <c r="F2644" s="492">
        <f t="shared" si="126"/>
        <v>0</v>
      </c>
      <c r="G2644" s="492">
        <f t="shared" si="127"/>
        <v>0</v>
      </c>
      <c r="H2644" s="492">
        <f>IF($S$7="Y",F2644*0.05,0)</f>
        <v>0</v>
      </c>
    </row>
    <row r="2645" spans="1:8" s="494" customFormat="1" ht="15" customHeight="1">
      <c r="A2645" s="490" t="s">
        <v>390</v>
      </c>
      <c r="B2645" s="498" t="s">
        <v>1428</v>
      </c>
      <c r="C2645" s="509" t="str">
        <f t="shared" si="128"/>
        <v>11-26</v>
      </c>
      <c r="D2645" s="500">
        <v>0</v>
      </c>
      <c r="F2645" s="492">
        <f t="shared" si="126"/>
        <v>0</v>
      </c>
      <c r="G2645" s="492">
        <f t="shared" si="127"/>
        <v>0</v>
      </c>
      <c r="H2645" s="492">
        <f>IF($S$8="Y",F2645*0.05,0)</f>
        <v>0</v>
      </c>
    </row>
    <row r="2646" spans="1:8" s="494" customFormat="1" ht="15" customHeight="1">
      <c r="A2646" s="490" t="s">
        <v>390</v>
      </c>
      <c r="B2646" s="498" t="s">
        <v>1428</v>
      </c>
      <c r="C2646" s="512" t="str">
        <f t="shared" si="128"/>
        <v>18-01</v>
      </c>
      <c r="D2646" s="500">
        <v>0</v>
      </c>
      <c r="F2646" s="492">
        <f t="shared" si="126"/>
        <v>0</v>
      </c>
      <c r="G2646" s="492">
        <f t="shared" si="127"/>
        <v>0</v>
      </c>
      <c r="H2646" s="492">
        <f>IF($S$9="Y",F2646*0.05,0)</f>
        <v>0</v>
      </c>
    </row>
    <row r="2647" spans="1:8" s="494" customFormat="1" ht="15" customHeight="1">
      <c r="A2647" s="490" t="s">
        <v>390</v>
      </c>
      <c r="B2647" s="498" t="s">
        <v>1428</v>
      </c>
      <c r="C2647" s="513" t="str">
        <f t="shared" si="128"/>
        <v>Color Code</v>
      </c>
      <c r="D2647" s="500">
        <v>0</v>
      </c>
      <c r="F2647" s="492">
        <f t="shared" si="126"/>
        <v>0</v>
      </c>
      <c r="G2647" s="492">
        <f t="shared" si="127"/>
        <v>0</v>
      </c>
      <c r="H2647" s="492">
        <f>IF($S$10="Y",F2647*0.05,0)</f>
        <v>0</v>
      </c>
    </row>
    <row r="2648" spans="1:8" s="494" customFormat="1" ht="15" customHeight="1">
      <c r="A2648" s="490" t="s">
        <v>376</v>
      </c>
      <c r="B2648" s="498" t="s">
        <v>1429</v>
      </c>
      <c r="C2648" s="499" t="str">
        <f t="shared" si="128"/>
        <v>11-12</v>
      </c>
      <c r="D2648" s="500">
        <v>0</v>
      </c>
      <c r="F2648" s="492">
        <f t="shared" si="126"/>
        <v>0</v>
      </c>
      <c r="G2648" s="492">
        <f t="shared" si="127"/>
        <v>0</v>
      </c>
      <c r="H2648" s="492">
        <f>IF($S$2="Y",F2648*0.05,0)</f>
        <v>0</v>
      </c>
    </row>
    <row r="2649" spans="1:8" s="494" customFormat="1" ht="15" customHeight="1">
      <c r="A2649" s="490" t="s">
        <v>376</v>
      </c>
      <c r="B2649" s="498" t="s">
        <v>1429</v>
      </c>
      <c r="C2649" s="504" t="str">
        <f t="shared" si="128"/>
        <v>14-01</v>
      </c>
      <c r="D2649" s="500">
        <v>0</v>
      </c>
      <c r="F2649" s="492">
        <f t="shared" si="126"/>
        <v>0</v>
      </c>
      <c r="G2649" s="492">
        <f t="shared" si="127"/>
        <v>0</v>
      </c>
      <c r="H2649" s="492">
        <f>IF($S$3="Y",F2649*0.05,0)</f>
        <v>0</v>
      </c>
    </row>
    <row r="2650" spans="1:8" s="494" customFormat="1" ht="15" customHeight="1">
      <c r="A2650" s="490" t="s">
        <v>376</v>
      </c>
      <c r="B2650" s="498" t="s">
        <v>1429</v>
      </c>
      <c r="C2650" s="505" t="str">
        <f t="shared" si="128"/>
        <v>15-12</v>
      </c>
      <c r="D2650" s="500">
        <v>0</v>
      </c>
      <c r="F2650" s="492">
        <f t="shared" si="126"/>
        <v>0</v>
      </c>
      <c r="G2650" s="492">
        <f t="shared" si="127"/>
        <v>0</v>
      </c>
      <c r="H2650" s="492">
        <f>IF($S$4="Y",F2650*0.05,0)</f>
        <v>0</v>
      </c>
    </row>
    <row r="2651" spans="1:8" s="494" customFormat="1" ht="15" customHeight="1">
      <c r="A2651" s="490" t="s">
        <v>376</v>
      </c>
      <c r="B2651" s="498" t="s">
        <v>1429</v>
      </c>
      <c r="C2651" s="506" t="str">
        <f t="shared" si="128"/>
        <v>16-16</v>
      </c>
      <c r="D2651" s="500">
        <v>0</v>
      </c>
      <c r="F2651" s="492">
        <f t="shared" si="126"/>
        <v>0</v>
      </c>
      <c r="G2651" s="492">
        <f t="shared" si="127"/>
        <v>0</v>
      </c>
      <c r="H2651" s="492">
        <f>IF($S$5="Y",F2651*0.05,0)</f>
        <v>0</v>
      </c>
    </row>
    <row r="2652" spans="1:8" s="494" customFormat="1" ht="15" customHeight="1">
      <c r="A2652" s="490" t="s">
        <v>376</v>
      </c>
      <c r="B2652" s="498" t="s">
        <v>1429</v>
      </c>
      <c r="C2652" s="507" t="str">
        <f t="shared" si="128"/>
        <v>13-01</v>
      </c>
      <c r="D2652" s="500">
        <v>0</v>
      </c>
      <c r="F2652" s="492">
        <f t="shared" si="126"/>
        <v>0</v>
      </c>
      <c r="G2652" s="492">
        <f t="shared" si="127"/>
        <v>0</v>
      </c>
      <c r="H2652" s="492">
        <f>IF($S$6="Y",F2652*0.05,0)</f>
        <v>0</v>
      </c>
    </row>
    <row r="2653" spans="1:8" s="494" customFormat="1" ht="15" customHeight="1">
      <c r="A2653" s="490" t="s">
        <v>376</v>
      </c>
      <c r="B2653" s="498" t="s">
        <v>1429</v>
      </c>
      <c r="C2653" s="508" t="str">
        <f t="shared" si="128"/>
        <v>07-13</v>
      </c>
      <c r="D2653" s="500">
        <v>0</v>
      </c>
      <c r="F2653" s="492">
        <f t="shared" si="126"/>
        <v>0</v>
      </c>
      <c r="G2653" s="492">
        <f t="shared" si="127"/>
        <v>0</v>
      </c>
      <c r="H2653" s="492">
        <f>IF($S$7="Y",F2653*0.05,0)</f>
        <v>0</v>
      </c>
    </row>
    <row r="2654" spans="1:8" s="494" customFormat="1" ht="15" customHeight="1">
      <c r="A2654" s="490" t="s">
        <v>376</v>
      </c>
      <c r="B2654" s="498" t="s">
        <v>1429</v>
      </c>
      <c r="C2654" s="509" t="str">
        <f t="shared" si="128"/>
        <v>11-26</v>
      </c>
      <c r="D2654" s="500">
        <v>0</v>
      </c>
      <c r="F2654" s="492">
        <f t="shared" si="126"/>
        <v>0</v>
      </c>
      <c r="G2654" s="492">
        <f t="shared" si="127"/>
        <v>0</v>
      </c>
      <c r="H2654" s="492">
        <f>IF($S$8="Y",F2654*0.05,0)</f>
        <v>0</v>
      </c>
    </row>
    <row r="2655" spans="1:8" s="494" customFormat="1" ht="15" customHeight="1">
      <c r="A2655" s="490" t="s">
        <v>376</v>
      </c>
      <c r="B2655" s="498" t="s">
        <v>1429</v>
      </c>
      <c r="C2655" s="512" t="str">
        <f t="shared" si="128"/>
        <v>18-01</v>
      </c>
      <c r="D2655" s="500">
        <v>0</v>
      </c>
      <c r="F2655" s="492">
        <f t="shared" si="126"/>
        <v>0</v>
      </c>
      <c r="G2655" s="492">
        <f t="shared" si="127"/>
        <v>0</v>
      </c>
      <c r="H2655" s="492">
        <f>IF($S$9="Y",F2655*0.05,0)</f>
        <v>0</v>
      </c>
    </row>
    <row r="2656" spans="1:8" s="494" customFormat="1" ht="15" customHeight="1">
      <c r="A2656" s="490" t="s">
        <v>376</v>
      </c>
      <c r="B2656" s="498" t="s">
        <v>1429</v>
      </c>
      <c r="C2656" s="513" t="str">
        <f t="shared" si="128"/>
        <v>Color Code</v>
      </c>
      <c r="D2656" s="500">
        <v>0</v>
      </c>
      <c r="F2656" s="492">
        <f t="shared" si="126"/>
        <v>0</v>
      </c>
      <c r="G2656" s="492">
        <f t="shared" si="127"/>
        <v>0</v>
      </c>
      <c r="H2656" s="492">
        <f>IF($S$10="Y",F2656*0.05,0)</f>
        <v>0</v>
      </c>
    </row>
    <row r="2657" spans="1:8" s="494" customFormat="1" ht="15" customHeight="1">
      <c r="A2657" s="490" t="s">
        <v>370</v>
      </c>
      <c r="B2657" s="498" t="s">
        <v>1430</v>
      </c>
      <c r="C2657" s="499" t="str">
        <f t="shared" si="128"/>
        <v>11-12</v>
      </c>
      <c r="D2657" s="500">
        <v>0</v>
      </c>
      <c r="F2657" s="492">
        <f t="shared" si="126"/>
        <v>0</v>
      </c>
      <c r="G2657" s="492">
        <f t="shared" si="127"/>
        <v>0</v>
      </c>
      <c r="H2657" s="492">
        <f>IF($S$2="Y",F2657*0.05,0)</f>
        <v>0</v>
      </c>
    </row>
    <row r="2658" spans="1:8" s="494" customFormat="1" ht="15" customHeight="1">
      <c r="A2658" s="490" t="s">
        <v>370</v>
      </c>
      <c r="B2658" s="498" t="s">
        <v>1430</v>
      </c>
      <c r="C2658" s="504" t="str">
        <f t="shared" si="128"/>
        <v>14-01</v>
      </c>
      <c r="D2658" s="500">
        <v>0</v>
      </c>
      <c r="F2658" s="492">
        <f t="shared" si="126"/>
        <v>0</v>
      </c>
      <c r="G2658" s="492">
        <f t="shared" si="127"/>
        <v>0</v>
      </c>
      <c r="H2658" s="492">
        <f>IF($S$3="Y",F2658*0.05,0)</f>
        <v>0</v>
      </c>
    </row>
    <row r="2659" spans="1:8" s="494" customFormat="1" ht="15" customHeight="1">
      <c r="A2659" s="490" t="s">
        <v>370</v>
      </c>
      <c r="B2659" s="498" t="s">
        <v>1430</v>
      </c>
      <c r="C2659" s="505" t="str">
        <f t="shared" si="128"/>
        <v>15-12</v>
      </c>
      <c r="D2659" s="500">
        <v>0</v>
      </c>
      <c r="F2659" s="492">
        <f t="shared" si="126"/>
        <v>0</v>
      </c>
      <c r="G2659" s="492">
        <f t="shared" si="127"/>
        <v>0</v>
      </c>
      <c r="H2659" s="492">
        <f>IF($S$4="Y",F2659*0.05,0)</f>
        <v>0</v>
      </c>
    </row>
    <row r="2660" spans="1:8" s="494" customFormat="1" ht="15" customHeight="1">
      <c r="A2660" s="490" t="s">
        <v>370</v>
      </c>
      <c r="B2660" s="498" t="s">
        <v>1430</v>
      </c>
      <c r="C2660" s="506" t="str">
        <f t="shared" si="128"/>
        <v>16-16</v>
      </c>
      <c r="D2660" s="500">
        <v>0</v>
      </c>
      <c r="F2660" s="492">
        <f t="shared" si="126"/>
        <v>0</v>
      </c>
      <c r="G2660" s="492">
        <f t="shared" si="127"/>
        <v>0</v>
      </c>
      <c r="H2660" s="492">
        <f>IF($S$5="Y",F2660*0.05,0)</f>
        <v>0</v>
      </c>
    </row>
    <row r="2661" spans="1:8" s="494" customFormat="1" ht="15" customHeight="1">
      <c r="A2661" s="490" t="s">
        <v>370</v>
      </c>
      <c r="B2661" s="498" t="s">
        <v>1430</v>
      </c>
      <c r="C2661" s="507" t="str">
        <f t="shared" si="128"/>
        <v>13-01</v>
      </c>
      <c r="D2661" s="500">
        <v>0</v>
      </c>
      <c r="F2661" s="492">
        <f t="shared" si="126"/>
        <v>0</v>
      </c>
      <c r="G2661" s="492">
        <f t="shared" si="127"/>
        <v>0</v>
      </c>
      <c r="H2661" s="492">
        <f>IF($S$6="Y",F2661*0.05,0)</f>
        <v>0</v>
      </c>
    </row>
    <row r="2662" spans="1:8" s="494" customFormat="1" ht="15" customHeight="1">
      <c r="A2662" s="490" t="s">
        <v>370</v>
      </c>
      <c r="B2662" s="498" t="s">
        <v>1430</v>
      </c>
      <c r="C2662" s="508" t="str">
        <f t="shared" si="128"/>
        <v>07-13</v>
      </c>
      <c r="D2662" s="500">
        <v>0</v>
      </c>
      <c r="F2662" s="492">
        <f t="shared" si="126"/>
        <v>0</v>
      </c>
      <c r="G2662" s="492">
        <f t="shared" si="127"/>
        <v>0</v>
      </c>
      <c r="H2662" s="492">
        <f>IF($S$7="Y",F2662*0.05,0)</f>
        <v>0</v>
      </c>
    </row>
    <row r="2663" spans="1:8" s="494" customFormat="1" ht="15" customHeight="1">
      <c r="A2663" s="490" t="s">
        <v>370</v>
      </c>
      <c r="B2663" s="498" t="s">
        <v>1430</v>
      </c>
      <c r="C2663" s="509" t="str">
        <f t="shared" si="128"/>
        <v>11-26</v>
      </c>
      <c r="D2663" s="500">
        <v>0</v>
      </c>
      <c r="F2663" s="492">
        <f t="shared" si="126"/>
        <v>0</v>
      </c>
      <c r="G2663" s="492">
        <f t="shared" si="127"/>
        <v>0</v>
      </c>
      <c r="H2663" s="492">
        <f>IF($S$8="Y",F2663*0.05,0)</f>
        <v>0</v>
      </c>
    </row>
    <row r="2664" spans="1:8" s="494" customFormat="1" ht="15" customHeight="1">
      <c r="A2664" s="490" t="s">
        <v>370</v>
      </c>
      <c r="B2664" s="498" t="s">
        <v>1430</v>
      </c>
      <c r="C2664" s="512" t="str">
        <f t="shared" si="128"/>
        <v>18-01</v>
      </c>
      <c r="D2664" s="500">
        <v>0</v>
      </c>
      <c r="F2664" s="492">
        <f t="shared" si="126"/>
        <v>0</v>
      </c>
      <c r="G2664" s="492">
        <f t="shared" si="127"/>
        <v>0</v>
      </c>
      <c r="H2664" s="492">
        <f>IF($S$9="Y",F2664*0.05,0)</f>
        <v>0</v>
      </c>
    </row>
    <row r="2665" spans="1:8" s="494" customFormat="1" ht="15" customHeight="1">
      <c r="A2665" s="490" t="s">
        <v>370</v>
      </c>
      <c r="B2665" s="498" t="s">
        <v>1430</v>
      </c>
      <c r="C2665" s="513" t="str">
        <f t="shared" si="128"/>
        <v>Color Code</v>
      </c>
      <c r="D2665" s="500">
        <v>0</v>
      </c>
      <c r="F2665" s="492">
        <f t="shared" si="126"/>
        <v>0</v>
      </c>
      <c r="G2665" s="492">
        <f t="shared" si="127"/>
        <v>0</v>
      </c>
      <c r="H2665" s="492">
        <f>IF($S$10="Y",F2665*0.05,0)</f>
        <v>0</v>
      </c>
    </row>
    <row r="2666" spans="1:8" s="494" customFormat="1" ht="15" customHeight="1">
      <c r="A2666" s="490" t="s">
        <v>362</v>
      </c>
      <c r="B2666" s="498" t="s">
        <v>1431</v>
      </c>
      <c r="C2666" s="499" t="str">
        <f t="shared" si="128"/>
        <v>11-12</v>
      </c>
      <c r="D2666" s="500">
        <v>0</v>
      </c>
      <c r="F2666" s="492">
        <f t="shared" si="126"/>
        <v>0</v>
      </c>
      <c r="G2666" s="492">
        <f t="shared" si="127"/>
        <v>0</v>
      </c>
      <c r="H2666" s="492">
        <f>IF($S$2="Y",F2666*0.05,0)</f>
        <v>0</v>
      </c>
    </row>
    <row r="2667" spans="1:8" s="494" customFormat="1" ht="15" customHeight="1">
      <c r="A2667" s="490" t="s">
        <v>362</v>
      </c>
      <c r="B2667" s="498" t="s">
        <v>1431</v>
      </c>
      <c r="C2667" s="504" t="str">
        <f t="shared" si="128"/>
        <v>14-01</v>
      </c>
      <c r="D2667" s="500">
        <v>0</v>
      </c>
      <c r="F2667" s="492">
        <f t="shared" si="126"/>
        <v>0</v>
      </c>
      <c r="G2667" s="492">
        <f t="shared" si="127"/>
        <v>0</v>
      </c>
      <c r="H2667" s="492">
        <f>IF($S$3="Y",F2667*0.05,0)</f>
        <v>0</v>
      </c>
    </row>
    <row r="2668" spans="1:8" s="494" customFormat="1" ht="15" customHeight="1">
      <c r="A2668" s="490" t="s">
        <v>362</v>
      </c>
      <c r="B2668" s="498" t="s">
        <v>1431</v>
      </c>
      <c r="C2668" s="505" t="str">
        <f t="shared" si="128"/>
        <v>15-12</v>
      </c>
      <c r="D2668" s="500">
        <v>0</v>
      </c>
      <c r="F2668" s="492">
        <f t="shared" si="126"/>
        <v>0</v>
      </c>
      <c r="G2668" s="492">
        <f t="shared" si="127"/>
        <v>0</v>
      </c>
      <c r="H2668" s="492">
        <f>IF($S$4="Y",F2668*0.05,0)</f>
        <v>0</v>
      </c>
    </row>
    <row r="2669" spans="1:8" s="494" customFormat="1" ht="15" customHeight="1">
      <c r="A2669" s="490" t="s">
        <v>362</v>
      </c>
      <c r="B2669" s="498" t="s">
        <v>1431</v>
      </c>
      <c r="C2669" s="506" t="str">
        <f t="shared" si="128"/>
        <v>16-16</v>
      </c>
      <c r="D2669" s="500">
        <v>0</v>
      </c>
      <c r="F2669" s="492">
        <f t="shared" si="126"/>
        <v>0</v>
      </c>
      <c r="G2669" s="492">
        <f t="shared" si="127"/>
        <v>0</v>
      </c>
      <c r="H2669" s="492">
        <f>IF($S$5="Y",F2669*0.05,0)</f>
        <v>0</v>
      </c>
    </row>
    <row r="2670" spans="1:8" s="494" customFormat="1" ht="15" customHeight="1">
      <c r="A2670" s="490" t="s">
        <v>362</v>
      </c>
      <c r="B2670" s="498" t="s">
        <v>1431</v>
      </c>
      <c r="C2670" s="507" t="str">
        <f t="shared" si="128"/>
        <v>13-01</v>
      </c>
      <c r="D2670" s="500">
        <v>0</v>
      </c>
      <c r="F2670" s="492">
        <f t="shared" si="126"/>
        <v>0</v>
      </c>
      <c r="G2670" s="492">
        <f t="shared" si="127"/>
        <v>0</v>
      </c>
      <c r="H2670" s="492">
        <f>IF($S$6="Y",F2670*0.05,0)</f>
        <v>0</v>
      </c>
    </row>
    <row r="2671" spans="1:8" s="494" customFormat="1" ht="15" customHeight="1">
      <c r="A2671" s="490" t="s">
        <v>362</v>
      </c>
      <c r="B2671" s="498" t="s">
        <v>1431</v>
      </c>
      <c r="C2671" s="508" t="str">
        <f t="shared" si="128"/>
        <v>07-13</v>
      </c>
      <c r="D2671" s="500">
        <v>0</v>
      </c>
      <c r="F2671" s="492">
        <f t="shared" si="126"/>
        <v>0</v>
      </c>
      <c r="G2671" s="492">
        <f t="shared" si="127"/>
        <v>0</v>
      </c>
      <c r="H2671" s="492">
        <f>IF($S$7="Y",F2671*0.05,0)</f>
        <v>0</v>
      </c>
    </row>
    <row r="2672" spans="1:8" s="494" customFormat="1" ht="15" customHeight="1">
      <c r="A2672" s="490" t="s">
        <v>362</v>
      </c>
      <c r="B2672" s="498" t="s">
        <v>1431</v>
      </c>
      <c r="C2672" s="509" t="str">
        <f t="shared" si="128"/>
        <v>11-26</v>
      </c>
      <c r="D2672" s="500">
        <v>0</v>
      </c>
      <c r="F2672" s="492">
        <f t="shared" si="126"/>
        <v>0</v>
      </c>
      <c r="G2672" s="492">
        <f t="shared" si="127"/>
        <v>0</v>
      </c>
      <c r="H2672" s="492">
        <f>IF($S$8="Y",F2672*0.05,0)</f>
        <v>0</v>
      </c>
    </row>
    <row r="2673" spans="1:8" s="494" customFormat="1" ht="15" customHeight="1">
      <c r="A2673" s="490" t="s">
        <v>362</v>
      </c>
      <c r="B2673" s="498" t="s">
        <v>1431</v>
      </c>
      <c r="C2673" s="512" t="str">
        <f t="shared" si="128"/>
        <v>18-01</v>
      </c>
      <c r="D2673" s="500">
        <v>0</v>
      </c>
      <c r="F2673" s="492">
        <f t="shared" si="126"/>
        <v>0</v>
      </c>
      <c r="G2673" s="492">
        <f t="shared" si="127"/>
        <v>0</v>
      </c>
      <c r="H2673" s="492">
        <f>IF($S$9="Y",F2673*0.05,0)</f>
        <v>0</v>
      </c>
    </row>
    <row r="2674" spans="1:8" s="494" customFormat="1" ht="15" customHeight="1">
      <c r="A2674" s="490" t="s">
        <v>362</v>
      </c>
      <c r="B2674" s="498" t="s">
        <v>1431</v>
      </c>
      <c r="C2674" s="513" t="str">
        <f t="shared" si="128"/>
        <v>Color Code</v>
      </c>
      <c r="D2674" s="500">
        <v>0</v>
      </c>
      <c r="F2674" s="492">
        <f t="shared" si="126"/>
        <v>0</v>
      </c>
      <c r="G2674" s="492">
        <f t="shared" si="127"/>
        <v>0</v>
      </c>
      <c r="H2674" s="492">
        <f>IF($S$10="Y",F2674*0.05,0)</f>
        <v>0</v>
      </c>
    </row>
    <row r="2675" spans="1:8" s="494" customFormat="1" ht="15" customHeight="1">
      <c r="A2675" s="490" t="s">
        <v>364</v>
      </c>
      <c r="B2675" s="498" t="s">
        <v>1432</v>
      </c>
      <c r="C2675" s="499" t="str">
        <f t="shared" si="128"/>
        <v>11-12</v>
      </c>
      <c r="D2675" s="500">
        <v>0</v>
      </c>
      <c r="F2675" s="492">
        <f t="shared" si="126"/>
        <v>0</v>
      </c>
      <c r="G2675" s="492">
        <f t="shared" si="127"/>
        <v>0</v>
      </c>
      <c r="H2675" s="492">
        <f>IF($S$2="Y",F2675*0.05,0)</f>
        <v>0</v>
      </c>
    </row>
    <row r="2676" spans="1:8" s="494" customFormat="1" ht="15" customHeight="1">
      <c r="A2676" s="490" t="s">
        <v>364</v>
      </c>
      <c r="B2676" s="498" t="s">
        <v>1432</v>
      </c>
      <c r="C2676" s="504" t="str">
        <f t="shared" si="128"/>
        <v>14-01</v>
      </c>
      <c r="D2676" s="500">
        <v>0</v>
      </c>
      <c r="F2676" s="492">
        <f t="shared" si="126"/>
        <v>0</v>
      </c>
      <c r="G2676" s="492">
        <f t="shared" si="127"/>
        <v>0</v>
      </c>
      <c r="H2676" s="492">
        <f>IF($S$3="Y",F2676*0.05,0)</f>
        <v>0</v>
      </c>
    </row>
    <row r="2677" spans="1:8" s="494" customFormat="1" ht="15" customHeight="1">
      <c r="A2677" s="490" t="s">
        <v>364</v>
      </c>
      <c r="B2677" s="498" t="s">
        <v>1432</v>
      </c>
      <c r="C2677" s="505" t="str">
        <f t="shared" si="128"/>
        <v>15-12</v>
      </c>
      <c r="D2677" s="500">
        <v>0</v>
      </c>
      <c r="F2677" s="492">
        <f t="shared" si="126"/>
        <v>0</v>
      </c>
      <c r="G2677" s="492">
        <f t="shared" si="127"/>
        <v>0</v>
      </c>
      <c r="H2677" s="492">
        <f>IF($S$4="Y",F2677*0.05,0)</f>
        <v>0</v>
      </c>
    </row>
    <row r="2678" spans="1:8" s="494" customFormat="1" ht="15" customHeight="1">
      <c r="A2678" s="490" t="s">
        <v>364</v>
      </c>
      <c r="B2678" s="498" t="s">
        <v>1432</v>
      </c>
      <c r="C2678" s="506" t="str">
        <f t="shared" si="128"/>
        <v>16-16</v>
      </c>
      <c r="D2678" s="500">
        <v>0</v>
      </c>
      <c r="F2678" s="492">
        <f t="shared" si="126"/>
        <v>0</v>
      </c>
      <c r="G2678" s="492">
        <f t="shared" si="127"/>
        <v>0</v>
      </c>
      <c r="H2678" s="492">
        <f>IF($S$5="Y",F2678*0.05,0)</f>
        <v>0</v>
      </c>
    </row>
    <row r="2679" spans="1:8" s="494" customFormat="1" ht="15" customHeight="1">
      <c r="A2679" s="490" t="s">
        <v>364</v>
      </c>
      <c r="B2679" s="498" t="s">
        <v>1432</v>
      </c>
      <c r="C2679" s="507" t="str">
        <f t="shared" si="128"/>
        <v>13-01</v>
      </c>
      <c r="D2679" s="500">
        <v>0</v>
      </c>
      <c r="F2679" s="492">
        <f t="shared" si="126"/>
        <v>0</v>
      </c>
      <c r="G2679" s="492">
        <f t="shared" si="127"/>
        <v>0</v>
      </c>
      <c r="H2679" s="492">
        <f>IF($S$6="Y",F2679*0.05,0)</f>
        <v>0</v>
      </c>
    </row>
    <row r="2680" spans="1:8" s="494" customFormat="1" ht="15" customHeight="1">
      <c r="A2680" s="490" t="s">
        <v>364</v>
      </c>
      <c r="B2680" s="498" t="s">
        <v>1432</v>
      </c>
      <c r="C2680" s="508" t="str">
        <f t="shared" si="128"/>
        <v>07-13</v>
      </c>
      <c r="D2680" s="500">
        <v>0</v>
      </c>
      <c r="F2680" s="492">
        <f t="shared" si="126"/>
        <v>0</v>
      </c>
      <c r="G2680" s="492">
        <f t="shared" si="127"/>
        <v>0</v>
      </c>
      <c r="H2680" s="492">
        <f>IF($S$7="Y",F2680*0.05,0)</f>
        <v>0</v>
      </c>
    </row>
    <row r="2681" spans="1:8" s="494" customFormat="1" ht="15" customHeight="1">
      <c r="A2681" s="490" t="s">
        <v>364</v>
      </c>
      <c r="B2681" s="498" t="s">
        <v>1432</v>
      </c>
      <c r="C2681" s="509" t="str">
        <f t="shared" si="128"/>
        <v>11-26</v>
      </c>
      <c r="D2681" s="500">
        <v>0</v>
      </c>
      <c r="F2681" s="492">
        <f t="shared" si="126"/>
        <v>0</v>
      </c>
      <c r="G2681" s="492">
        <f t="shared" si="127"/>
        <v>0</v>
      </c>
      <c r="H2681" s="492">
        <f>IF($S$8="Y",F2681*0.05,0)</f>
        <v>0</v>
      </c>
    </row>
    <row r="2682" spans="1:8" s="494" customFormat="1" ht="15" customHeight="1">
      <c r="A2682" s="490" t="s">
        <v>364</v>
      </c>
      <c r="B2682" s="498" t="s">
        <v>1432</v>
      </c>
      <c r="C2682" s="512" t="str">
        <f t="shared" si="128"/>
        <v>18-01</v>
      </c>
      <c r="D2682" s="500">
        <v>0</v>
      </c>
      <c r="F2682" s="492">
        <f t="shared" si="126"/>
        <v>0</v>
      </c>
      <c r="G2682" s="492">
        <f t="shared" si="127"/>
        <v>0</v>
      </c>
      <c r="H2682" s="492">
        <f>IF($S$9="Y",F2682*0.05,0)</f>
        <v>0</v>
      </c>
    </row>
    <row r="2683" spans="1:8" s="494" customFormat="1" ht="15" customHeight="1">
      <c r="A2683" s="490" t="s">
        <v>364</v>
      </c>
      <c r="B2683" s="498" t="s">
        <v>1432</v>
      </c>
      <c r="C2683" s="513" t="str">
        <f t="shared" si="128"/>
        <v>Color Code</v>
      </c>
      <c r="D2683" s="500">
        <v>0</v>
      </c>
      <c r="F2683" s="492">
        <f t="shared" si="126"/>
        <v>0</v>
      </c>
      <c r="G2683" s="492">
        <f t="shared" si="127"/>
        <v>0</v>
      </c>
      <c r="H2683" s="492">
        <f>IF($S$10="Y",F2683*0.05,0)</f>
        <v>0</v>
      </c>
    </row>
    <row r="2684" spans="1:8" s="494" customFormat="1" ht="15" customHeight="1">
      <c r="A2684" s="490" t="s">
        <v>366</v>
      </c>
      <c r="B2684" s="498" t="s">
        <v>1433</v>
      </c>
      <c r="C2684" s="499" t="str">
        <f t="shared" si="128"/>
        <v>11-12</v>
      </c>
      <c r="D2684" s="500">
        <v>0</v>
      </c>
      <c r="F2684" s="492">
        <f t="shared" si="126"/>
        <v>0</v>
      </c>
      <c r="G2684" s="492">
        <f t="shared" si="127"/>
        <v>0</v>
      </c>
      <c r="H2684" s="492">
        <f>IF($S$2="Y",F2684*0.05,0)</f>
        <v>0</v>
      </c>
    </row>
    <row r="2685" spans="1:8" s="494" customFormat="1" ht="15" customHeight="1">
      <c r="A2685" s="490" t="s">
        <v>366</v>
      </c>
      <c r="B2685" s="498" t="s">
        <v>1433</v>
      </c>
      <c r="C2685" s="504" t="str">
        <f t="shared" si="128"/>
        <v>14-01</v>
      </c>
      <c r="D2685" s="500">
        <v>0</v>
      </c>
      <c r="F2685" s="492">
        <f t="shared" si="126"/>
        <v>0</v>
      </c>
      <c r="G2685" s="492">
        <f t="shared" si="127"/>
        <v>0</v>
      </c>
      <c r="H2685" s="492">
        <f>IF($S$3="Y",F2685*0.05,0)</f>
        <v>0</v>
      </c>
    </row>
    <row r="2686" spans="1:8" s="494" customFormat="1" ht="15" customHeight="1">
      <c r="A2686" s="490" t="s">
        <v>366</v>
      </c>
      <c r="B2686" s="498" t="s">
        <v>1433</v>
      </c>
      <c r="C2686" s="505" t="str">
        <f t="shared" si="128"/>
        <v>15-12</v>
      </c>
      <c r="D2686" s="500">
        <v>0</v>
      </c>
      <c r="F2686" s="492">
        <f t="shared" si="126"/>
        <v>0</v>
      </c>
      <c r="G2686" s="492">
        <f t="shared" si="127"/>
        <v>0</v>
      </c>
      <c r="H2686" s="492">
        <f>IF($S$4="Y",F2686*0.05,0)</f>
        <v>0</v>
      </c>
    </row>
    <row r="2687" spans="1:8" s="494" customFormat="1" ht="15" customHeight="1">
      <c r="A2687" s="490" t="s">
        <v>366</v>
      </c>
      <c r="B2687" s="498" t="s">
        <v>1433</v>
      </c>
      <c r="C2687" s="506" t="str">
        <f t="shared" si="128"/>
        <v>16-16</v>
      </c>
      <c r="D2687" s="500">
        <v>0</v>
      </c>
      <c r="F2687" s="492">
        <f t="shared" si="126"/>
        <v>0</v>
      </c>
      <c r="G2687" s="492">
        <f t="shared" si="127"/>
        <v>0</v>
      </c>
      <c r="H2687" s="492">
        <f>IF($S$5="Y",F2687*0.05,0)</f>
        <v>0</v>
      </c>
    </row>
    <row r="2688" spans="1:8" s="494" customFormat="1" ht="15" customHeight="1">
      <c r="A2688" s="490" t="s">
        <v>366</v>
      </c>
      <c r="B2688" s="498" t="s">
        <v>1433</v>
      </c>
      <c r="C2688" s="507" t="str">
        <f t="shared" si="128"/>
        <v>13-01</v>
      </c>
      <c r="D2688" s="500">
        <v>0</v>
      </c>
      <c r="F2688" s="492">
        <f t="shared" si="126"/>
        <v>0</v>
      </c>
      <c r="G2688" s="492">
        <f t="shared" si="127"/>
        <v>0</v>
      </c>
      <c r="H2688" s="492">
        <f>IF($S$6="Y",F2688*0.05,0)</f>
        <v>0</v>
      </c>
    </row>
    <row r="2689" spans="1:8" s="494" customFormat="1" ht="15" customHeight="1">
      <c r="A2689" s="490" t="s">
        <v>366</v>
      </c>
      <c r="B2689" s="498" t="s">
        <v>1433</v>
      </c>
      <c r="C2689" s="508" t="str">
        <f t="shared" si="128"/>
        <v>07-13</v>
      </c>
      <c r="D2689" s="500">
        <v>0</v>
      </c>
      <c r="F2689" s="492">
        <f t="shared" si="126"/>
        <v>0</v>
      </c>
      <c r="G2689" s="492">
        <f t="shared" si="127"/>
        <v>0</v>
      </c>
      <c r="H2689" s="492">
        <f>IF($S$7="Y",F2689*0.05,0)</f>
        <v>0</v>
      </c>
    </row>
    <row r="2690" spans="1:8" s="494" customFormat="1" ht="15" customHeight="1">
      <c r="A2690" s="490" t="s">
        <v>366</v>
      </c>
      <c r="B2690" s="498" t="s">
        <v>1433</v>
      </c>
      <c r="C2690" s="509" t="str">
        <f t="shared" si="128"/>
        <v>11-26</v>
      </c>
      <c r="D2690" s="500">
        <v>0</v>
      </c>
      <c r="F2690" s="492">
        <f t="shared" ref="F2690:F2753" si="129">D2690*E2690</f>
        <v>0</v>
      </c>
      <c r="G2690" s="492">
        <f t="shared" ref="G2690:G2753" si="130">IF($S$11="Y",F2690*0.05,0)</f>
        <v>0</v>
      </c>
      <c r="H2690" s="492">
        <f>IF($S$8="Y",F2690*0.05,0)</f>
        <v>0</v>
      </c>
    </row>
    <row r="2691" spans="1:8" s="494" customFormat="1" ht="15" customHeight="1">
      <c r="A2691" s="490" t="s">
        <v>366</v>
      </c>
      <c r="B2691" s="498" t="s">
        <v>1433</v>
      </c>
      <c r="C2691" s="512" t="str">
        <f t="shared" si="128"/>
        <v>18-01</v>
      </c>
      <c r="D2691" s="500">
        <v>0</v>
      </c>
      <c r="F2691" s="492">
        <f t="shared" si="129"/>
        <v>0</v>
      </c>
      <c r="G2691" s="492">
        <f t="shared" si="130"/>
        <v>0</v>
      </c>
      <c r="H2691" s="492">
        <f>IF($S$9="Y",F2691*0.05,0)</f>
        <v>0</v>
      </c>
    </row>
    <row r="2692" spans="1:8" s="494" customFormat="1" ht="15" customHeight="1">
      <c r="A2692" s="490" t="s">
        <v>366</v>
      </c>
      <c r="B2692" s="498" t="s">
        <v>1433</v>
      </c>
      <c r="C2692" s="513" t="str">
        <f t="shared" si="128"/>
        <v>Color Code</v>
      </c>
      <c r="D2692" s="500">
        <v>0</v>
      </c>
      <c r="F2692" s="492">
        <f t="shared" si="129"/>
        <v>0</v>
      </c>
      <c r="G2692" s="492">
        <f t="shared" si="130"/>
        <v>0</v>
      </c>
      <c r="H2692" s="492">
        <f>IF($S$10="Y",F2692*0.05,0)</f>
        <v>0</v>
      </c>
    </row>
    <row r="2693" spans="1:8" s="494" customFormat="1" ht="15" customHeight="1">
      <c r="A2693" s="490" t="s">
        <v>368</v>
      </c>
      <c r="B2693" s="498" t="s">
        <v>1434</v>
      </c>
      <c r="C2693" s="499" t="str">
        <f t="shared" si="128"/>
        <v>11-12</v>
      </c>
      <c r="D2693" s="500">
        <v>0</v>
      </c>
      <c r="F2693" s="492">
        <f t="shared" si="129"/>
        <v>0</v>
      </c>
      <c r="G2693" s="492">
        <f t="shared" si="130"/>
        <v>0</v>
      </c>
      <c r="H2693" s="492">
        <f>IF($S$2="Y",F2693*0.05,0)</f>
        <v>0</v>
      </c>
    </row>
    <row r="2694" spans="1:8" s="494" customFormat="1" ht="15" customHeight="1">
      <c r="A2694" s="490" t="s">
        <v>368</v>
      </c>
      <c r="B2694" s="498" t="s">
        <v>1434</v>
      </c>
      <c r="C2694" s="504" t="str">
        <f t="shared" si="128"/>
        <v>14-01</v>
      </c>
      <c r="D2694" s="500">
        <v>0</v>
      </c>
      <c r="F2694" s="492">
        <f t="shared" si="129"/>
        <v>0</v>
      </c>
      <c r="G2694" s="492">
        <f t="shared" si="130"/>
        <v>0</v>
      </c>
      <c r="H2694" s="492">
        <f>IF($S$3="Y",F2694*0.05,0)</f>
        <v>0</v>
      </c>
    </row>
    <row r="2695" spans="1:8" s="494" customFormat="1" ht="15" customHeight="1">
      <c r="A2695" s="490" t="s">
        <v>368</v>
      </c>
      <c r="B2695" s="498" t="s">
        <v>1434</v>
      </c>
      <c r="C2695" s="505" t="str">
        <f t="shared" ref="C2695:C2758" si="131">C2686</f>
        <v>15-12</v>
      </c>
      <c r="D2695" s="500">
        <v>0</v>
      </c>
      <c r="F2695" s="492">
        <f t="shared" si="129"/>
        <v>0</v>
      </c>
      <c r="G2695" s="492">
        <f t="shared" si="130"/>
        <v>0</v>
      </c>
      <c r="H2695" s="492">
        <f>IF($S$4="Y",F2695*0.05,0)</f>
        <v>0</v>
      </c>
    </row>
    <row r="2696" spans="1:8" s="494" customFormat="1" ht="15" customHeight="1">
      <c r="A2696" s="490" t="s">
        <v>368</v>
      </c>
      <c r="B2696" s="498" t="s">
        <v>1434</v>
      </c>
      <c r="C2696" s="506" t="str">
        <f t="shared" si="131"/>
        <v>16-16</v>
      </c>
      <c r="D2696" s="500">
        <v>0</v>
      </c>
      <c r="F2696" s="492">
        <f t="shared" si="129"/>
        <v>0</v>
      </c>
      <c r="G2696" s="492">
        <f t="shared" si="130"/>
        <v>0</v>
      </c>
      <c r="H2696" s="492">
        <f>IF($S$5="Y",F2696*0.05,0)</f>
        <v>0</v>
      </c>
    </row>
    <row r="2697" spans="1:8" s="494" customFormat="1" ht="15" customHeight="1">
      <c r="A2697" s="490" t="s">
        <v>368</v>
      </c>
      <c r="B2697" s="498" t="s">
        <v>1434</v>
      </c>
      <c r="C2697" s="507" t="str">
        <f t="shared" si="131"/>
        <v>13-01</v>
      </c>
      <c r="D2697" s="500">
        <v>0</v>
      </c>
      <c r="F2697" s="492">
        <f t="shared" si="129"/>
        <v>0</v>
      </c>
      <c r="G2697" s="492">
        <f t="shared" si="130"/>
        <v>0</v>
      </c>
      <c r="H2697" s="492">
        <f>IF($S$6="Y",F2697*0.05,0)</f>
        <v>0</v>
      </c>
    </row>
    <row r="2698" spans="1:8" s="494" customFormat="1" ht="15" customHeight="1">
      <c r="A2698" s="490" t="s">
        <v>368</v>
      </c>
      <c r="B2698" s="498" t="s">
        <v>1434</v>
      </c>
      <c r="C2698" s="508" t="str">
        <f t="shared" si="131"/>
        <v>07-13</v>
      </c>
      <c r="D2698" s="500">
        <v>0</v>
      </c>
      <c r="F2698" s="492">
        <f t="shared" si="129"/>
        <v>0</v>
      </c>
      <c r="G2698" s="492">
        <f t="shared" si="130"/>
        <v>0</v>
      </c>
      <c r="H2698" s="492">
        <f>IF($S$7="Y",F2698*0.05,0)</f>
        <v>0</v>
      </c>
    </row>
    <row r="2699" spans="1:8" s="494" customFormat="1" ht="15" customHeight="1">
      <c r="A2699" s="490" t="s">
        <v>368</v>
      </c>
      <c r="B2699" s="498" t="s">
        <v>1434</v>
      </c>
      <c r="C2699" s="509" t="str">
        <f t="shared" si="131"/>
        <v>11-26</v>
      </c>
      <c r="D2699" s="500">
        <v>0</v>
      </c>
      <c r="F2699" s="492">
        <f t="shared" si="129"/>
        <v>0</v>
      </c>
      <c r="G2699" s="492">
        <f t="shared" si="130"/>
        <v>0</v>
      </c>
      <c r="H2699" s="492">
        <f>IF($S$8="Y",F2699*0.05,0)</f>
        <v>0</v>
      </c>
    </row>
    <row r="2700" spans="1:8" s="494" customFormat="1" ht="15" customHeight="1">
      <c r="A2700" s="490" t="s">
        <v>368</v>
      </c>
      <c r="B2700" s="498" t="s">
        <v>1434</v>
      </c>
      <c r="C2700" s="512" t="str">
        <f t="shared" si="131"/>
        <v>18-01</v>
      </c>
      <c r="D2700" s="500">
        <v>0</v>
      </c>
      <c r="F2700" s="492">
        <f t="shared" si="129"/>
        <v>0</v>
      </c>
      <c r="G2700" s="492">
        <f t="shared" si="130"/>
        <v>0</v>
      </c>
      <c r="H2700" s="492">
        <f>IF($S$9="Y",F2700*0.05,0)</f>
        <v>0</v>
      </c>
    </row>
    <row r="2701" spans="1:8" s="494" customFormat="1" ht="15" customHeight="1">
      <c r="A2701" s="490" t="s">
        <v>368</v>
      </c>
      <c r="B2701" s="498" t="s">
        <v>1434</v>
      </c>
      <c r="C2701" s="513" t="str">
        <f t="shared" si="131"/>
        <v>Color Code</v>
      </c>
      <c r="D2701" s="500">
        <v>0</v>
      </c>
      <c r="F2701" s="492">
        <f t="shared" si="129"/>
        <v>0</v>
      </c>
      <c r="G2701" s="492">
        <f t="shared" si="130"/>
        <v>0</v>
      </c>
      <c r="H2701" s="492">
        <f>IF($S$10="Y",F2701*0.05,0)</f>
        <v>0</v>
      </c>
    </row>
    <row r="2702" spans="1:8" s="494" customFormat="1" ht="15" customHeight="1">
      <c r="A2702" s="490" t="s">
        <v>378</v>
      </c>
      <c r="B2702" s="498" t="s">
        <v>1435</v>
      </c>
      <c r="C2702" s="499" t="str">
        <f t="shared" si="131"/>
        <v>11-12</v>
      </c>
      <c r="D2702" s="500">
        <v>0</v>
      </c>
      <c r="F2702" s="492">
        <f t="shared" si="129"/>
        <v>0</v>
      </c>
      <c r="G2702" s="492">
        <f t="shared" si="130"/>
        <v>0</v>
      </c>
      <c r="H2702" s="492">
        <f>IF($S$2="Y",F2702*0.05,0)</f>
        <v>0</v>
      </c>
    </row>
    <row r="2703" spans="1:8" s="494" customFormat="1" ht="15" customHeight="1">
      <c r="A2703" s="490" t="s">
        <v>378</v>
      </c>
      <c r="B2703" s="498" t="s">
        <v>1435</v>
      </c>
      <c r="C2703" s="504" t="str">
        <f t="shared" si="131"/>
        <v>14-01</v>
      </c>
      <c r="D2703" s="500">
        <v>0</v>
      </c>
      <c r="F2703" s="492">
        <f t="shared" si="129"/>
        <v>0</v>
      </c>
      <c r="G2703" s="492">
        <f t="shared" si="130"/>
        <v>0</v>
      </c>
      <c r="H2703" s="492">
        <f>IF($S$3="Y",F2703*0.05,0)</f>
        <v>0</v>
      </c>
    </row>
    <row r="2704" spans="1:8" s="494" customFormat="1" ht="15" customHeight="1">
      <c r="A2704" s="490" t="s">
        <v>378</v>
      </c>
      <c r="B2704" s="498" t="s">
        <v>1435</v>
      </c>
      <c r="C2704" s="505" t="str">
        <f t="shared" si="131"/>
        <v>15-12</v>
      </c>
      <c r="D2704" s="500">
        <v>0</v>
      </c>
      <c r="F2704" s="492">
        <f t="shared" si="129"/>
        <v>0</v>
      </c>
      <c r="G2704" s="492">
        <f t="shared" si="130"/>
        <v>0</v>
      </c>
      <c r="H2704" s="492">
        <f>IF($S$4="Y",F2704*0.05,0)</f>
        <v>0</v>
      </c>
    </row>
    <row r="2705" spans="1:8" s="494" customFormat="1" ht="15" customHeight="1">
      <c r="A2705" s="490" t="s">
        <v>378</v>
      </c>
      <c r="B2705" s="498" t="s">
        <v>1435</v>
      </c>
      <c r="C2705" s="506" t="str">
        <f t="shared" si="131"/>
        <v>16-16</v>
      </c>
      <c r="D2705" s="500">
        <v>0</v>
      </c>
      <c r="F2705" s="492">
        <f t="shared" si="129"/>
        <v>0</v>
      </c>
      <c r="G2705" s="492">
        <f t="shared" si="130"/>
        <v>0</v>
      </c>
      <c r="H2705" s="492">
        <f>IF($S$5="Y",F2705*0.05,0)</f>
        <v>0</v>
      </c>
    </row>
    <row r="2706" spans="1:8" s="494" customFormat="1" ht="15" customHeight="1">
      <c r="A2706" s="490" t="s">
        <v>378</v>
      </c>
      <c r="B2706" s="498" t="s">
        <v>1435</v>
      </c>
      <c r="C2706" s="507" t="str">
        <f t="shared" si="131"/>
        <v>13-01</v>
      </c>
      <c r="D2706" s="500">
        <v>0</v>
      </c>
      <c r="F2706" s="492">
        <f t="shared" si="129"/>
        <v>0</v>
      </c>
      <c r="G2706" s="492">
        <f t="shared" si="130"/>
        <v>0</v>
      </c>
      <c r="H2706" s="492">
        <f>IF($S$6="Y",F2706*0.05,0)</f>
        <v>0</v>
      </c>
    </row>
    <row r="2707" spans="1:8" s="494" customFormat="1" ht="15" customHeight="1">
      <c r="A2707" s="490" t="s">
        <v>378</v>
      </c>
      <c r="B2707" s="498" t="s">
        <v>1435</v>
      </c>
      <c r="C2707" s="508" t="str">
        <f t="shared" si="131"/>
        <v>07-13</v>
      </c>
      <c r="D2707" s="500">
        <v>0</v>
      </c>
      <c r="F2707" s="492">
        <f t="shared" si="129"/>
        <v>0</v>
      </c>
      <c r="G2707" s="492">
        <f t="shared" si="130"/>
        <v>0</v>
      </c>
      <c r="H2707" s="492">
        <f>IF($S$7="Y",F2707*0.05,0)</f>
        <v>0</v>
      </c>
    </row>
    <row r="2708" spans="1:8" s="494" customFormat="1" ht="15" customHeight="1">
      <c r="A2708" s="490" t="s">
        <v>378</v>
      </c>
      <c r="B2708" s="498" t="s">
        <v>1435</v>
      </c>
      <c r="C2708" s="509" t="str">
        <f t="shared" si="131"/>
        <v>11-26</v>
      </c>
      <c r="D2708" s="500">
        <v>0</v>
      </c>
      <c r="F2708" s="492">
        <f t="shared" si="129"/>
        <v>0</v>
      </c>
      <c r="G2708" s="492">
        <f t="shared" si="130"/>
        <v>0</v>
      </c>
      <c r="H2708" s="492">
        <f>IF($S$8="Y",F2708*0.05,0)</f>
        <v>0</v>
      </c>
    </row>
    <row r="2709" spans="1:8" s="494" customFormat="1" ht="15" customHeight="1">
      <c r="A2709" s="490" t="s">
        <v>378</v>
      </c>
      <c r="B2709" s="498" t="s">
        <v>1435</v>
      </c>
      <c r="C2709" s="512" t="str">
        <f t="shared" si="131"/>
        <v>18-01</v>
      </c>
      <c r="D2709" s="500">
        <v>0</v>
      </c>
      <c r="F2709" s="492">
        <f t="shared" si="129"/>
        <v>0</v>
      </c>
      <c r="G2709" s="492">
        <f t="shared" si="130"/>
        <v>0</v>
      </c>
      <c r="H2709" s="492">
        <f>IF($S$9="Y",F2709*0.05,0)</f>
        <v>0</v>
      </c>
    </row>
    <row r="2710" spans="1:8" s="494" customFormat="1" ht="15" customHeight="1">
      <c r="A2710" s="490" t="s">
        <v>378</v>
      </c>
      <c r="B2710" s="498" t="s">
        <v>1435</v>
      </c>
      <c r="C2710" s="513" t="str">
        <f t="shared" si="131"/>
        <v>Color Code</v>
      </c>
      <c r="D2710" s="500">
        <v>0</v>
      </c>
      <c r="F2710" s="492">
        <f t="shared" si="129"/>
        <v>0</v>
      </c>
      <c r="G2710" s="492">
        <f t="shared" si="130"/>
        <v>0</v>
      </c>
      <c r="H2710" s="492">
        <f>IF($S$10="Y",F2710*0.05,0)</f>
        <v>0</v>
      </c>
    </row>
    <row r="2711" spans="1:8" s="494" customFormat="1" ht="15" customHeight="1">
      <c r="A2711" s="490" t="s">
        <v>392</v>
      </c>
      <c r="B2711" s="498" t="s">
        <v>1436</v>
      </c>
      <c r="C2711" s="499" t="str">
        <f t="shared" si="131"/>
        <v>11-12</v>
      </c>
      <c r="D2711" s="500">
        <v>0</v>
      </c>
      <c r="F2711" s="492">
        <f t="shared" si="129"/>
        <v>0</v>
      </c>
      <c r="G2711" s="492">
        <f t="shared" si="130"/>
        <v>0</v>
      </c>
      <c r="H2711" s="492">
        <f>IF($S$2="Y",F2711*0.05,0)</f>
        <v>0</v>
      </c>
    </row>
    <row r="2712" spans="1:8" s="494" customFormat="1" ht="15" customHeight="1">
      <c r="A2712" s="490" t="s">
        <v>392</v>
      </c>
      <c r="B2712" s="498" t="s">
        <v>1436</v>
      </c>
      <c r="C2712" s="504" t="str">
        <f t="shared" si="131"/>
        <v>14-01</v>
      </c>
      <c r="D2712" s="500">
        <v>0</v>
      </c>
      <c r="F2712" s="492">
        <f t="shared" si="129"/>
        <v>0</v>
      </c>
      <c r="G2712" s="492">
        <f t="shared" si="130"/>
        <v>0</v>
      </c>
      <c r="H2712" s="492">
        <f>IF($S$3="Y",F2712*0.05,0)</f>
        <v>0</v>
      </c>
    </row>
    <row r="2713" spans="1:8" s="494" customFormat="1" ht="15" customHeight="1">
      <c r="A2713" s="490" t="s">
        <v>392</v>
      </c>
      <c r="B2713" s="498" t="s">
        <v>1436</v>
      </c>
      <c r="C2713" s="505" t="str">
        <f t="shared" si="131"/>
        <v>15-12</v>
      </c>
      <c r="D2713" s="500">
        <v>0</v>
      </c>
      <c r="F2713" s="492">
        <f t="shared" si="129"/>
        <v>0</v>
      </c>
      <c r="G2713" s="492">
        <f t="shared" si="130"/>
        <v>0</v>
      </c>
      <c r="H2713" s="492">
        <f>IF($S$4="Y",F2713*0.05,0)</f>
        <v>0</v>
      </c>
    </row>
    <row r="2714" spans="1:8" s="494" customFormat="1" ht="15" customHeight="1">
      <c r="A2714" s="490" t="s">
        <v>392</v>
      </c>
      <c r="B2714" s="498" t="s">
        <v>1436</v>
      </c>
      <c r="C2714" s="506" t="str">
        <f t="shared" si="131"/>
        <v>16-16</v>
      </c>
      <c r="D2714" s="500">
        <v>0</v>
      </c>
      <c r="F2714" s="492">
        <f t="shared" si="129"/>
        <v>0</v>
      </c>
      <c r="G2714" s="492">
        <f t="shared" si="130"/>
        <v>0</v>
      </c>
      <c r="H2714" s="492">
        <f>IF($S$5="Y",F2714*0.05,0)</f>
        <v>0</v>
      </c>
    </row>
    <row r="2715" spans="1:8" s="494" customFormat="1" ht="15" customHeight="1">
      <c r="A2715" s="490" t="s">
        <v>392</v>
      </c>
      <c r="B2715" s="498" t="s">
        <v>1436</v>
      </c>
      <c r="C2715" s="507" t="str">
        <f t="shared" si="131"/>
        <v>13-01</v>
      </c>
      <c r="D2715" s="500">
        <v>0</v>
      </c>
      <c r="F2715" s="492">
        <f t="shared" si="129"/>
        <v>0</v>
      </c>
      <c r="G2715" s="492">
        <f t="shared" si="130"/>
        <v>0</v>
      </c>
      <c r="H2715" s="492">
        <f>IF($S$6="Y",F2715*0.05,0)</f>
        <v>0</v>
      </c>
    </row>
    <row r="2716" spans="1:8" s="494" customFormat="1" ht="15" customHeight="1">
      <c r="A2716" s="490" t="s">
        <v>392</v>
      </c>
      <c r="B2716" s="498" t="s">
        <v>1436</v>
      </c>
      <c r="C2716" s="508" t="str">
        <f t="shared" si="131"/>
        <v>07-13</v>
      </c>
      <c r="D2716" s="500">
        <v>0</v>
      </c>
      <c r="F2716" s="492">
        <f t="shared" si="129"/>
        <v>0</v>
      </c>
      <c r="G2716" s="492">
        <f t="shared" si="130"/>
        <v>0</v>
      </c>
      <c r="H2716" s="492">
        <f>IF($S$7="Y",F2716*0.05,0)</f>
        <v>0</v>
      </c>
    </row>
    <row r="2717" spans="1:8" s="494" customFormat="1" ht="15" customHeight="1">
      <c r="A2717" s="490" t="s">
        <v>392</v>
      </c>
      <c r="B2717" s="498" t="s">
        <v>1436</v>
      </c>
      <c r="C2717" s="509" t="str">
        <f t="shared" si="131"/>
        <v>11-26</v>
      </c>
      <c r="D2717" s="500">
        <v>0</v>
      </c>
      <c r="F2717" s="492">
        <f t="shared" si="129"/>
        <v>0</v>
      </c>
      <c r="G2717" s="492">
        <f t="shared" si="130"/>
        <v>0</v>
      </c>
      <c r="H2717" s="492">
        <f>IF($S$8="Y",F2717*0.05,0)</f>
        <v>0</v>
      </c>
    </row>
    <row r="2718" spans="1:8" s="494" customFormat="1" ht="15" customHeight="1">
      <c r="A2718" s="490" t="s">
        <v>392</v>
      </c>
      <c r="B2718" s="498" t="s">
        <v>1436</v>
      </c>
      <c r="C2718" s="512" t="str">
        <f t="shared" si="131"/>
        <v>18-01</v>
      </c>
      <c r="D2718" s="500">
        <v>0</v>
      </c>
      <c r="F2718" s="492">
        <f t="shared" si="129"/>
        <v>0</v>
      </c>
      <c r="G2718" s="492">
        <f t="shared" si="130"/>
        <v>0</v>
      </c>
      <c r="H2718" s="492">
        <f>IF($S$9="Y",F2718*0.05,0)</f>
        <v>0</v>
      </c>
    </row>
    <row r="2719" spans="1:8" s="494" customFormat="1" ht="15" customHeight="1">
      <c r="A2719" s="490" t="s">
        <v>392</v>
      </c>
      <c r="B2719" s="498" t="s">
        <v>1436</v>
      </c>
      <c r="C2719" s="513" t="str">
        <f t="shared" si="131"/>
        <v>Color Code</v>
      </c>
      <c r="D2719" s="500">
        <v>0</v>
      </c>
      <c r="F2719" s="492">
        <f t="shared" si="129"/>
        <v>0</v>
      </c>
      <c r="G2719" s="492">
        <f t="shared" si="130"/>
        <v>0</v>
      </c>
      <c r="H2719" s="492">
        <f>IF($S$10="Y",F2719*0.05,0)</f>
        <v>0</v>
      </c>
    </row>
    <row r="2720" spans="1:8" s="494" customFormat="1" ht="15" customHeight="1">
      <c r="A2720" s="490" t="s">
        <v>380</v>
      </c>
      <c r="B2720" s="498" t="s">
        <v>1437</v>
      </c>
      <c r="C2720" s="499" t="str">
        <f t="shared" si="131"/>
        <v>11-12</v>
      </c>
      <c r="D2720" s="500">
        <v>0</v>
      </c>
      <c r="F2720" s="492">
        <f t="shared" si="129"/>
        <v>0</v>
      </c>
      <c r="G2720" s="492">
        <f t="shared" si="130"/>
        <v>0</v>
      </c>
      <c r="H2720" s="492">
        <f>IF($S$2="Y",F2720*0.05,0)</f>
        <v>0</v>
      </c>
    </row>
    <row r="2721" spans="1:8" s="494" customFormat="1" ht="15" customHeight="1">
      <c r="A2721" s="490" t="s">
        <v>380</v>
      </c>
      <c r="B2721" s="498" t="s">
        <v>1437</v>
      </c>
      <c r="C2721" s="504" t="str">
        <f t="shared" si="131"/>
        <v>14-01</v>
      </c>
      <c r="D2721" s="500">
        <v>0</v>
      </c>
      <c r="F2721" s="492">
        <f t="shared" si="129"/>
        <v>0</v>
      </c>
      <c r="G2721" s="492">
        <f t="shared" si="130"/>
        <v>0</v>
      </c>
      <c r="H2721" s="492">
        <f>IF($S$3="Y",F2721*0.05,0)</f>
        <v>0</v>
      </c>
    </row>
    <row r="2722" spans="1:8" s="494" customFormat="1" ht="15" customHeight="1">
      <c r="A2722" s="490" t="s">
        <v>380</v>
      </c>
      <c r="B2722" s="498" t="s">
        <v>1437</v>
      </c>
      <c r="C2722" s="505" t="str">
        <f t="shared" si="131"/>
        <v>15-12</v>
      </c>
      <c r="D2722" s="500">
        <v>0</v>
      </c>
      <c r="F2722" s="492">
        <f t="shared" si="129"/>
        <v>0</v>
      </c>
      <c r="G2722" s="492">
        <f t="shared" si="130"/>
        <v>0</v>
      </c>
      <c r="H2722" s="492">
        <f>IF($S$4="Y",F2722*0.05,0)</f>
        <v>0</v>
      </c>
    </row>
    <row r="2723" spans="1:8" s="494" customFormat="1" ht="15" customHeight="1">
      <c r="A2723" s="490" t="s">
        <v>380</v>
      </c>
      <c r="B2723" s="498" t="s">
        <v>1437</v>
      </c>
      <c r="C2723" s="506" t="str">
        <f t="shared" si="131"/>
        <v>16-16</v>
      </c>
      <c r="D2723" s="500">
        <v>0</v>
      </c>
      <c r="F2723" s="492">
        <f t="shared" si="129"/>
        <v>0</v>
      </c>
      <c r="G2723" s="492">
        <f t="shared" si="130"/>
        <v>0</v>
      </c>
      <c r="H2723" s="492">
        <f>IF($S$5="Y",F2723*0.05,0)</f>
        <v>0</v>
      </c>
    </row>
    <row r="2724" spans="1:8" s="494" customFormat="1" ht="15" customHeight="1">
      <c r="A2724" s="490" t="s">
        <v>380</v>
      </c>
      <c r="B2724" s="498" t="s">
        <v>1437</v>
      </c>
      <c r="C2724" s="507" t="str">
        <f t="shared" si="131"/>
        <v>13-01</v>
      </c>
      <c r="D2724" s="500">
        <v>0</v>
      </c>
      <c r="F2724" s="492">
        <f t="shared" si="129"/>
        <v>0</v>
      </c>
      <c r="G2724" s="492">
        <f t="shared" si="130"/>
        <v>0</v>
      </c>
      <c r="H2724" s="492">
        <f>IF($S$6="Y",F2724*0.05,0)</f>
        <v>0</v>
      </c>
    </row>
    <row r="2725" spans="1:8" s="494" customFormat="1" ht="15" customHeight="1">
      <c r="A2725" s="490" t="s">
        <v>380</v>
      </c>
      <c r="B2725" s="498" t="s">
        <v>1437</v>
      </c>
      <c r="C2725" s="508" t="str">
        <f t="shared" si="131"/>
        <v>07-13</v>
      </c>
      <c r="D2725" s="500">
        <v>0</v>
      </c>
      <c r="F2725" s="492">
        <f t="shared" si="129"/>
        <v>0</v>
      </c>
      <c r="G2725" s="492">
        <f t="shared" si="130"/>
        <v>0</v>
      </c>
      <c r="H2725" s="492">
        <f>IF($S$7="Y",F2725*0.05,0)</f>
        <v>0</v>
      </c>
    </row>
    <row r="2726" spans="1:8" s="494" customFormat="1" ht="15" customHeight="1">
      <c r="A2726" s="490" t="s">
        <v>380</v>
      </c>
      <c r="B2726" s="498" t="s">
        <v>1437</v>
      </c>
      <c r="C2726" s="509" t="str">
        <f t="shared" si="131"/>
        <v>11-26</v>
      </c>
      <c r="D2726" s="500">
        <v>0</v>
      </c>
      <c r="F2726" s="492">
        <f t="shared" si="129"/>
        <v>0</v>
      </c>
      <c r="G2726" s="492">
        <f t="shared" si="130"/>
        <v>0</v>
      </c>
      <c r="H2726" s="492">
        <f>IF($S$8="Y",F2726*0.05,0)</f>
        <v>0</v>
      </c>
    </row>
    <row r="2727" spans="1:8" s="494" customFormat="1" ht="15" customHeight="1">
      <c r="A2727" s="490" t="s">
        <v>380</v>
      </c>
      <c r="B2727" s="498" t="s">
        <v>1437</v>
      </c>
      <c r="C2727" s="512" t="str">
        <f t="shared" si="131"/>
        <v>18-01</v>
      </c>
      <c r="D2727" s="500">
        <v>0</v>
      </c>
      <c r="F2727" s="492">
        <f t="shared" si="129"/>
        <v>0</v>
      </c>
      <c r="G2727" s="492">
        <f t="shared" si="130"/>
        <v>0</v>
      </c>
      <c r="H2727" s="492">
        <f>IF($S$9="Y",F2727*0.05,0)</f>
        <v>0</v>
      </c>
    </row>
    <row r="2728" spans="1:8" s="494" customFormat="1" ht="15" customHeight="1">
      <c r="A2728" s="490" t="s">
        <v>380</v>
      </c>
      <c r="B2728" s="498" t="s">
        <v>1437</v>
      </c>
      <c r="C2728" s="513" t="str">
        <f t="shared" si="131"/>
        <v>Color Code</v>
      </c>
      <c r="D2728" s="500">
        <v>0</v>
      </c>
      <c r="F2728" s="492">
        <f t="shared" si="129"/>
        <v>0</v>
      </c>
      <c r="G2728" s="492">
        <f t="shared" si="130"/>
        <v>0</v>
      </c>
      <c r="H2728" s="492">
        <f>IF($S$10="Y",F2728*0.05,0)</f>
        <v>0</v>
      </c>
    </row>
    <row r="2729" spans="1:8" s="494" customFormat="1" ht="15" customHeight="1">
      <c r="A2729" s="490" t="s">
        <v>382</v>
      </c>
      <c r="B2729" s="498" t="s">
        <v>1438</v>
      </c>
      <c r="C2729" s="499" t="str">
        <f t="shared" si="131"/>
        <v>11-12</v>
      </c>
      <c r="D2729" s="500">
        <v>0</v>
      </c>
      <c r="F2729" s="492">
        <f t="shared" si="129"/>
        <v>0</v>
      </c>
      <c r="G2729" s="492">
        <f t="shared" si="130"/>
        <v>0</v>
      </c>
      <c r="H2729" s="492">
        <f>IF($S$2="Y",F2729*0.05,0)</f>
        <v>0</v>
      </c>
    </row>
    <row r="2730" spans="1:8" s="494" customFormat="1" ht="15" customHeight="1">
      <c r="A2730" s="490" t="s">
        <v>382</v>
      </c>
      <c r="B2730" s="498" t="s">
        <v>1438</v>
      </c>
      <c r="C2730" s="504" t="str">
        <f t="shared" si="131"/>
        <v>14-01</v>
      </c>
      <c r="D2730" s="500">
        <v>0</v>
      </c>
      <c r="F2730" s="492">
        <f t="shared" si="129"/>
        <v>0</v>
      </c>
      <c r="G2730" s="492">
        <f t="shared" si="130"/>
        <v>0</v>
      </c>
      <c r="H2730" s="492">
        <f>IF($S$3="Y",F2730*0.05,0)</f>
        <v>0</v>
      </c>
    </row>
    <row r="2731" spans="1:8" s="494" customFormat="1" ht="15" customHeight="1">
      <c r="A2731" s="490" t="s">
        <v>382</v>
      </c>
      <c r="B2731" s="498" t="s">
        <v>1438</v>
      </c>
      <c r="C2731" s="505" t="str">
        <f t="shared" si="131"/>
        <v>15-12</v>
      </c>
      <c r="D2731" s="500">
        <v>0</v>
      </c>
      <c r="F2731" s="492">
        <f t="shared" si="129"/>
        <v>0</v>
      </c>
      <c r="G2731" s="492">
        <f t="shared" si="130"/>
        <v>0</v>
      </c>
      <c r="H2731" s="492">
        <f>IF($S$4="Y",F2731*0.05,0)</f>
        <v>0</v>
      </c>
    </row>
    <row r="2732" spans="1:8" s="494" customFormat="1" ht="15" customHeight="1">
      <c r="A2732" s="490" t="s">
        <v>382</v>
      </c>
      <c r="B2732" s="498" t="s">
        <v>1438</v>
      </c>
      <c r="C2732" s="506" t="str">
        <f t="shared" si="131"/>
        <v>16-16</v>
      </c>
      <c r="D2732" s="500">
        <v>0</v>
      </c>
      <c r="F2732" s="492">
        <f t="shared" si="129"/>
        <v>0</v>
      </c>
      <c r="G2732" s="492">
        <f t="shared" si="130"/>
        <v>0</v>
      </c>
      <c r="H2732" s="492">
        <f>IF($S$5="Y",F2732*0.05,0)</f>
        <v>0</v>
      </c>
    </row>
    <row r="2733" spans="1:8" s="494" customFormat="1" ht="15" customHeight="1">
      <c r="A2733" s="490" t="s">
        <v>382</v>
      </c>
      <c r="B2733" s="498" t="s">
        <v>1438</v>
      </c>
      <c r="C2733" s="507" t="str">
        <f t="shared" si="131"/>
        <v>13-01</v>
      </c>
      <c r="D2733" s="500">
        <v>0</v>
      </c>
      <c r="F2733" s="492">
        <f t="shared" si="129"/>
        <v>0</v>
      </c>
      <c r="G2733" s="492">
        <f t="shared" si="130"/>
        <v>0</v>
      </c>
      <c r="H2733" s="492">
        <f>IF($S$6="Y",F2733*0.05,0)</f>
        <v>0</v>
      </c>
    </row>
    <row r="2734" spans="1:8" s="494" customFormat="1" ht="15" customHeight="1">
      <c r="A2734" s="490" t="s">
        <v>382</v>
      </c>
      <c r="B2734" s="498" t="s">
        <v>1438</v>
      </c>
      <c r="C2734" s="508" t="str">
        <f t="shared" si="131"/>
        <v>07-13</v>
      </c>
      <c r="D2734" s="500">
        <v>0</v>
      </c>
      <c r="F2734" s="492">
        <f t="shared" si="129"/>
        <v>0</v>
      </c>
      <c r="G2734" s="492">
        <f t="shared" si="130"/>
        <v>0</v>
      </c>
      <c r="H2734" s="492">
        <f>IF($S$7="Y",F2734*0.05,0)</f>
        <v>0</v>
      </c>
    </row>
    <row r="2735" spans="1:8" s="494" customFormat="1" ht="15" customHeight="1">
      <c r="A2735" s="490" t="s">
        <v>382</v>
      </c>
      <c r="B2735" s="498" t="s">
        <v>1438</v>
      </c>
      <c r="C2735" s="509" t="str">
        <f t="shared" si="131"/>
        <v>11-26</v>
      </c>
      <c r="D2735" s="500">
        <v>0</v>
      </c>
      <c r="F2735" s="492">
        <f t="shared" si="129"/>
        <v>0</v>
      </c>
      <c r="G2735" s="492">
        <f t="shared" si="130"/>
        <v>0</v>
      </c>
      <c r="H2735" s="492">
        <f>IF($S$8="Y",F2735*0.05,0)</f>
        <v>0</v>
      </c>
    </row>
    <row r="2736" spans="1:8" s="494" customFormat="1" ht="15" customHeight="1">
      <c r="A2736" s="490" t="s">
        <v>382</v>
      </c>
      <c r="B2736" s="498" t="s">
        <v>1438</v>
      </c>
      <c r="C2736" s="512" t="str">
        <f t="shared" si="131"/>
        <v>18-01</v>
      </c>
      <c r="D2736" s="500">
        <v>0</v>
      </c>
      <c r="F2736" s="492">
        <f t="shared" si="129"/>
        <v>0</v>
      </c>
      <c r="G2736" s="492">
        <f t="shared" si="130"/>
        <v>0</v>
      </c>
      <c r="H2736" s="492">
        <f>IF($S$9="Y",F2736*0.05,0)</f>
        <v>0</v>
      </c>
    </row>
    <row r="2737" spans="1:8" s="494" customFormat="1" ht="15" customHeight="1">
      <c r="A2737" s="490" t="s">
        <v>382</v>
      </c>
      <c r="B2737" s="498" t="s">
        <v>1438</v>
      </c>
      <c r="C2737" s="513" t="str">
        <f t="shared" si="131"/>
        <v>Color Code</v>
      </c>
      <c r="D2737" s="500">
        <v>0</v>
      </c>
      <c r="F2737" s="492">
        <f t="shared" si="129"/>
        <v>0</v>
      </c>
      <c r="G2737" s="492">
        <f t="shared" si="130"/>
        <v>0</v>
      </c>
      <c r="H2737" s="492">
        <f>IF($S$10="Y",F2737*0.05,0)</f>
        <v>0</v>
      </c>
    </row>
    <row r="2738" spans="1:8" s="494" customFormat="1" ht="15" customHeight="1">
      <c r="A2738" s="490" t="s">
        <v>374</v>
      </c>
      <c r="B2738" s="498" t="s">
        <v>1439</v>
      </c>
      <c r="C2738" s="499" t="str">
        <f t="shared" si="131"/>
        <v>11-12</v>
      </c>
      <c r="D2738" s="500">
        <v>0</v>
      </c>
      <c r="F2738" s="492">
        <f t="shared" si="129"/>
        <v>0</v>
      </c>
      <c r="G2738" s="492">
        <f t="shared" si="130"/>
        <v>0</v>
      </c>
      <c r="H2738" s="492">
        <f>IF($S$2="Y",F2738*0.05,0)</f>
        <v>0</v>
      </c>
    </row>
    <row r="2739" spans="1:8" s="494" customFormat="1" ht="15" customHeight="1">
      <c r="A2739" s="490" t="s">
        <v>374</v>
      </c>
      <c r="B2739" s="498" t="s">
        <v>1439</v>
      </c>
      <c r="C2739" s="504" t="str">
        <f t="shared" si="131"/>
        <v>14-01</v>
      </c>
      <c r="D2739" s="500">
        <v>0</v>
      </c>
      <c r="F2739" s="492">
        <f t="shared" si="129"/>
        <v>0</v>
      </c>
      <c r="G2739" s="492">
        <f t="shared" si="130"/>
        <v>0</v>
      </c>
      <c r="H2739" s="492">
        <f>IF($S$3="Y",F2739*0.05,0)</f>
        <v>0</v>
      </c>
    </row>
    <row r="2740" spans="1:8" s="494" customFormat="1" ht="15" customHeight="1">
      <c r="A2740" s="490" t="s">
        <v>374</v>
      </c>
      <c r="B2740" s="498" t="s">
        <v>1439</v>
      </c>
      <c r="C2740" s="505" t="str">
        <f t="shared" si="131"/>
        <v>15-12</v>
      </c>
      <c r="D2740" s="500">
        <v>0</v>
      </c>
      <c r="F2740" s="492">
        <f t="shared" si="129"/>
        <v>0</v>
      </c>
      <c r="G2740" s="492">
        <f t="shared" si="130"/>
        <v>0</v>
      </c>
      <c r="H2740" s="492">
        <f>IF($S$4="Y",F2740*0.05,0)</f>
        <v>0</v>
      </c>
    </row>
    <row r="2741" spans="1:8" s="494" customFormat="1" ht="15" customHeight="1">
      <c r="A2741" s="490" t="s">
        <v>374</v>
      </c>
      <c r="B2741" s="498" t="s">
        <v>1439</v>
      </c>
      <c r="C2741" s="506" t="str">
        <f t="shared" si="131"/>
        <v>16-16</v>
      </c>
      <c r="D2741" s="500">
        <v>0</v>
      </c>
      <c r="F2741" s="492">
        <f t="shared" si="129"/>
        <v>0</v>
      </c>
      <c r="G2741" s="492">
        <f t="shared" si="130"/>
        <v>0</v>
      </c>
      <c r="H2741" s="492">
        <f>IF($S$5="Y",F2741*0.05,0)</f>
        <v>0</v>
      </c>
    </row>
    <row r="2742" spans="1:8" s="494" customFormat="1" ht="15" customHeight="1">
      <c r="A2742" s="490" t="s">
        <v>374</v>
      </c>
      <c r="B2742" s="498" t="s">
        <v>1439</v>
      </c>
      <c r="C2742" s="507" t="str">
        <f t="shared" si="131"/>
        <v>13-01</v>
      </c>
      <c r="D2742" s="500">
        <v>0</v>
      </c>
      <c r="F2742" s="492">
        <f t="shared" si="129"/>
        <v>0</v>
      </c>
      <c r="G2742" s="492">
        <f t="shared" si="130"/>
        <v>0</v>
      </c>
      <c r="H2742" s="492">
        <f>IF($S$6="Y",F2742*0.05,0)</f>
        <v>0</v>
      </c>
    </row>
    <row r="2743" spans="1:8" s="494" customFormat="1" ht="15" customHeight="1">
      <c r="A2743" s="490" t="s">
        <v>374</v>
      </c>
      <c r="B2743" s="498" t="s">
        <v>1439</v>
      </c>
      <c r="C2743" s="508" t="str">
        <f t="shared" si="131"/>
        <v>07-13</v>
      </c>
      <c r="D2743" s="500">
        <v>0</v>
      </c>
      <c r="F2743" s="492">
        <f t="shared" si="129"/>
        <v>0</v>
      </c>
      <c r="G2743" s="492">
        <f t="shared" si="130"/>
        <v>0</v>
      </c>
      <c r="H2743" s="492">
        <f>IF($S$7="Y",F2743*0.05,0)</f>
        <v>0</v>
      </c>
    </row>
    <row r="2744" spans="1:8" s="494" customFormat="1" ht="15" customHeight="1">
      <c r="A2744" s="490" t="s">
        <v>374</v>
      </c>
      <c r="B2744" s="498" t="s">
        <v>1439</v>
      </c>
      <c r="C2744" s="509" t="str">
        <f t="shared" si="131"/>
        <v>11-26</v>
      </c>
      <c r="D2744" s="500">
        <v>0</v>
      </c>
      <c r="F2744" s="492">
        <f t="shared" si="129"/>
        <v>0</v>
      </c>
      <c r="G2744" s="492">
        <f t="shared" si="130"/>
        <v>0</v>
      </c>
      <c r="H2744" s="492">
        <f>IF($S$8="Y",F2744*0.05,0)</f>
        <v>0</v>
      </c>
    </row>
    <row r="2745" spans="1:8" s="494" customFormat="1" ht="15" customHeight="1">
      <c r="A2745" s="490" t="s">
        <v>374</v>
      </c>
      <c r="B2745" s="498" t="s">
        <v>1439</v>
      </c>
      <c r="C2745" s="512" t="str">
        <f t="shared" si="131"/>
        <v>18-01</v>
      </c>
      <c r="D2745" s="500">
        <v>0</v>
      </c>
      <c r="F2745" s="492">
        <f t="shared" si="129"/>
        <v>0</v>
      </c>
      <c r="G2745" s="492">
        <f t="shared" si="130"/>
        <v>0</v>
      </c>
      <c r="H2745" s="492">
        <f>IF($S$9="Y",F2745*0.05,0)</f>
        <v>0</v>
      </c>
    </row>
    <row r="2746" spans="1:8" s="494" customFormat="1" ht="15" customHeight="1">
      <c r="A2746" s="490" t="s">
        <v>374</v>
      </c>
      <c r="B2746" s="498" t="s">
        <v>1439</v>
      </c>
      <c r="C2746" s="513" t="str">
        <f t="shared" si="131"/>
        <v>Color Code</v>
      </c>
      <c r="D2746" s="500">
        <v>0</v>
      </c>
      <c r="F2746" s="492">
        <f t="shared" si="129"/>
        <v>0</v>
      </c>
      <c r="G2746" s="492">
        <f t="shared" si="130"/>
        <v>0</v>
      </c>
      <c r="H2746" s="492">
        <f>IF($S$10="Y",F2746*0.05,0)</f>
        <v>0</v>
      </c>
    </row>
    <row r="2747" spans="1:8" s="494" customFormat="1" ht="15" customHeight="1">
      <c r="A2747" s="490" t="s">
        <v>372</v>
      </c>
      <c r="B2747" s="498" t="s">
        <v>1440</v>
      </c>
      <c r="C2747" s="499" t="str">
        <f t="shared" si="131"/>
        <v>11-12</v>
      </c>
      <c r="D2747" s="500">
        <v>0</v>
      </c>
      <c r="F2747" s="492">
        <f t="shared" si="129"/>
        <v>0</v>
      </c>
      <c r="G2747" s="492">
        <f t="shared" si="130"/>
        <v>0</v>
      </c>
      <c r="H2747" s="492">
        <f>IF($S$2="Y",F2747*0.05,0)</f>
        <v>0</v>
      </c>
    </row>
    <row r="2748" spans="1:8" s="494" customFormat="1" ht="15" customHeight="1">
      <c r="A2748" s="490" t="s">
        <v>372</v>
      </c>
      <c r="B2748" s="498" t="s">
        <v>1440</v>
      </c>
      <c r="C2748" s="504" t="str">
        <f t="shared" si="131"/>
        <v>14-01</v>
      </c>
      <c r="D2748" s="500">
        <v>0</v>
      </c>
      <c r="F2748" s="492">
        <f t="shared" si="129"/>
        <v>0</v>
      </c>
      <c r="G2748" s="492">
        <f t="shared" si="130"/>
        <v>0</v>
      </c>
      <c r="H2748" s="492">
        <f>IF($S$3="Y",F2748*0.05,0)</f>
        <v>0</v>
      </c>
    </row>
    <row r="2749" spans="1:8" s="494" customFormat="1" ht="15" customHeight="1">
      <c r="A2749" s="490" t="s">
        <v>372</v>
      </c>
      <c r="B2749" s="498" t="s">
        <v>1440</v>
      </c>
      <c r="C2749" s="505" t="str">
        <f t="shared" si="131"/>
        <v>15-12</v>
      </c>
      <c r="D2749" s="500">
        <v>0</v>
      </c>
      <c r="F2749" s="492">
        <f t="shared" si="129"/>
        <v>0</v>
      </c>
      <c r="G2749" s="492">
        <f t="shared" si="130"/>
        <v>0</v>
      </c>
      <c r="H2749" s="492">
        <f>IF($S$4="Y",F2749*0.05,0)</f>
        <v>0</v>
      </c>
    </row>
    <row r="2750" spans="1:8" s="494" customFormat="1" ht="15" customHeight="1">
      <c r="A2750" s="490" t="s">
        <v>372</v>
      </c>
      <c r="B2750" s="498" t="s">
        <v>1440</v>
      </c>
      <c r="C2750" s="506" t="str">
        <f t="shared" si="131"/>
        <v>16-16</v>
      </c>
      <c r="D2750" s="500">
        <v>0</v>
      </c>
      <c r="F2750" s="492">
        <f t="shared" si="129"/>
        <v>0</v>
      </c>
      <c r="G2750" s="492">
        <f t="shared" si="130"/>
        <v>0</v>
      </c>
      <c r="H2750" s="492">
        <f>IF($S$5="Y",F2750*0.05,0)</f>
        <v>0</v>
      </c>
    </row>
    <row r="2751" spans="1:8" s="494" customFormat="1" ht="15" customHeight="1">
      <c r="A2751" s="490" t="s">
        <v>372</v>
      </c>
      <c r="B2751" s="498" t="s">
        <v>1440</v>
      </c>
      <c r="C2751" s="507" t="str">
        <f t="shared" si="131"/>
        <v>13-01</v>
      </c>
      <c r="D2751" s="500">
        <v>0</v>
      </c>
      <c r="F2751" s="492">
        <f t="shared" si="129"/>
        <v>0</v>
      </c>
      <c r="G2751" s="492">
        <f t="shared" si="130"/>
        <v>0</v>
      </c>
      <c r="H2751" s="492">
        <f>IF($S$6="Y",F2751*0.05,0)</f>
        <v>0</v>
      </c>
    </row>
    <row r="2752" spans="1:8" s="494" customFormat="1" ht="15" customHeight="1">
      <c r="A2752" s="490" t="s">
        <v>372</v>
      </c>
      <c r="B2752" s="498" t="s">
        <v>1440</v>
      </c>
      <c r="C2752" s="508" t="str">
        <f t="shared" si="131"/>
        <v>07-13</v>
      </c>
      <c r="D2752" s="500">
        <v>0</v>
      </c>
      <c r="F2752" s="492">
        <f t="shared" si="129"/>
        <v>0</v>
      </c>
      <c r="G2752" s="492">
        <f t="shared" si="130"/>
        <v>0</v>
      </c>
      <c r="H2752" s="492">
        <f>IF($S$7="Y",F2752*0.05,0)</f>
        <v>0</v>
      </c>
    </row>
    <row r="2753" spans="1:8" s="494" customFormat="1" ht="15" customHeight="1">
      <c r="A2753" s="490" t="s">
        <v>372</v>
      </c>
      <c r="B2753" s="498" t="s">
        <v>1440</v>
      </c>
      <c r="C2753" s="509" t="str">
        <f t="shared" si="131"/>
        <v>11-26</v>
      </c>
      <c r="D2753" s="500">
        <v>0</v>
      </c>
      <c r="F2753" s="492">
        <f t="shared" si="129"/>
        <v>0</v>
      </c>
      <c r="G2753" s="492">
        <f t="shared" si="130"/>
        <v>0</v>
      </c>
      <c r="H2753" s="492">
        <f>IF($S$8="Y",F2753*0.05,0)</f>
        <v>0</v>
      </c>
    </row>
    <row r="2754" spans="1:8" s="494" customFormat="1" ht="15" customHeight="1">
      <c r="A2754" s="490" t="s">
        <v>372</v>
      </c>
      <c r="B2754" s="498" t="s">
        <v>1440</v>
      </c>
      <c r="C2754" s="512" t="str">
        <f t="shared" si="131"/>
        <v>18-01</v>
      </c>
      <c r="D2754" s="500">
        <v>0</v>
      </c>
      <c r="F2754" s="492">
        <f t="shared" ref="F2754:F2817" si="132">D2754*E2754</f>
        <v>0</v>
      </c>
      <c r="G2754" s="492">
        <f t="shared" ref="G2754:G2817" si="133">IF($S$11="Y",F2754*0.05,0)</f>
        <v>0</v>
      </c>
      <c r="H2754" s="492">
        <f>IF($S$9="Y",F2754*0.05,0)</f>
        <v>0</v>
      </c>
    </row>
    <row r="2755" spans="1:8" s="494" customFormat="1" ht="15" customHeight="1">
      <c r="A2755" s="490" t="s">
        <v>372</v>
      </c>
      <c r="B2755" s="498" t="s">
        <v>1440</v>
      </c>
      <c r="C2755" s="513" t="str">
        <f t="shared" si="131"/>
        <v>Color Code</v>
      </c>
      <c r="D2755" s="500">
        <v>0</v>
      </c>
      <c r="F2755" s="492">
        <f t="shared" si="132"/>
        <v>0</v>
      </c>
      <c r="G2755" s="492">
        <f t="shared" si="133"/>
        <v>0</v>
      </c>
      <c r="H2755" s="492">
        <f>IF($S$10="Y",F2755*0.05,0)</f>
        <v>0</v>
      </c>
    </row>
    <row r="2756" spans="1:8" s="494" customFormat="1" ht="15" customHeight="1">
      <c r="A2756" s="490" t="s">
        <v>348</v>
      </c>
      <c r="B2756" s="498" t="s">
        <v>1441</v>
      </c>
      <c r="C2756" s="499" t="str">
        <f t="shared" si="131"/>
        <v>11-12</v>
      </c>
      <c r="D2756" s="500">
        <v>0</v>
      </c>
      <c r="F2756" s="492">
        <f t="shared" si="132"/>
        <v>0</v>
      </c>
      <c r="G2756" s="492">
        <f t="shared" si="133"/>
        <v>0</v>
      </c>
      <c r="H2756" s="492">
        <f>IF($S$2="Y",F2756*0.05,0)</f>
        <v>0</v>
      </c>
    </row>
    <row r="2757" spans="1:8" s="494" customFormat="1" ht="15" customHeight="1">
      <c r="A2757" s="490" t="s">
        <v>348</v>
      </c>
      <c r="B2757" s="498" t="s">
        <v>1441</v>
      </c>
      <c r="C2757" s="504" t="str">
        <f t="shared" si="131"/>
        <v>14-01</v>
      </c>
      <c r="D2757" s="500">
        <v>0</v>
      </c>
      <c r="F2757" s="492">
        <f t="shared" si="132"/>
        <v>0</v>
      </c>
      <c r="G2757" s="492">
        <f t="shared" si="133"/>
        <v>0</v>
      </c>
      <c r="H2757" s="492">
        <f>IF($S$3="Y",F2757*0.05,0)</f>
        <v>0</v>
      </c>
    </row>
    <row r="2758" spans="1:8" s="494" customFormat="1" ht="15" customHeight="1">
      <c r="A2758" s="490" t="s">
        <v>348</v>
      </c>
      <c r="B2758" s="498" t="s">
        <v>1441</v>
      </c>
      <c r="C2758" s="505" t="str">
        <f t="shared" si="131"/>
        <v>15-12</v>
      </c>
      <c r="D2758" s="500">
        <v>0</v>
      </c>
      <c r="F2758" s="492">
        <f t="shared" si="132"/>
        <v>0</v>
      </c>
      <c r="G2758" s="492">
        <f t="shared" si="133"/>
        <v>0</v>
      </c>
      <c r="H2758" s="492">
        <f>IF($S$4="Y",F2758*0.05,0)</f>
        <v>0</v>
      </c>
    </row>
    <row r="2759" spans="1:8" s="494" customFormat="1" ht="15" customHeight="1">
      <c r="A2759" s="490" t="s">
        <v>348</v>
      </c>
      <c r="B2759" s="498" t="s">
        <v>1441</v>
      </c>
      <c r="C2759" s="506" t="str">
        <f t="shared" ref="C2759:C2822" si="134">C2750</f>
        <v>16-16</v>
      </c>
      <c r="D2759" s="500">
        <v>0</v>
      </c>
      <c r="F2759" s="492">
        <f t="shared" si="132"/>
        <v>0</v>
      </c>
      <c r="G2759" s="492">
        <f t="shared" si="133"/>
        <v>0</v>
      </c>
      <c r="H2759" s="492">
        <f>IF($S$5="Y",F2759*0.05,0)</f>
        <v>0</v>
      </c>
    </row>
    <row r="2760" spans="1:8" s="494" customFormat="1" ht="15" customHeight="1">
      <c r="A2760" s="490" t="s">
        <v>348</v>
      </c>
      <c r="B2760" s="498" t="s">
        <v>1441</v>
      </c>
      <c r="C2760" s="507" t="str">
        <f t="shared" si="134"/>
        <v>13-01</v>
      </c>
      <c r="D2760" s="500">
        <v>0</v>
      </c>
      <c r="F2760" s="492">
        <f t="shared" si="132"/>
        <v>0</v>
      </c>
      <c r="G2760" s="492">
        <f t="shared" si="133"/>
        <v>0</v>
      </c>
      <c r="H2760" s="492">
        <f>IF($S$6="Y",F2760*0.05,0)</f>
        <v>0</v>
      </c>
    </row>
    <row r="2761" spans="1:8" s="494" customFormat="1" ht="15" customHeight="1">
      <c r="A2761" s="490" t="s">
        <v>348</v>
      </c>
      <c r="B2761" s="498" t="s">
        <v>1441</v>
      </c>
      <c r="C2761" s="508" t="str">
        <f t="shared" si="134"/>
        <v>07-13</v>
      </c>
      <c r="D2761" s="500">
        <v>0</v>
      </c>
      <c r="F2761" s="492">
        <f t="shared" si="132"/>
        <v>0</v>
      </c>
      <c r="G2761" s="492">
        <f t="shared" si="133"/>
        <v>0</v>
      </c>
      <c r="H2761" s="492">
        <f>IF($S$7="Y",F2761*0.05,0)</f>
        <v>0</v>
      </c>
    </row>
    <row r="2762" spans="1:8" s="494" customFormat="1" ht="15" customHeight="1">
      <c r="A2762" s="490" t="s">
        <v>348</v>
      </c>
      <c r="B2762" s="498" t="s">
        <v>1441</v>
      </c>
      <c r="C2762" s="509" t="str">
        <f t="shared" si="134"/>
        <v>11-26</v>
      </c>
      <c r="D2762" s="500">
        <v>0</v>
      </c>
      <c r="F2762" s="492">
        <f t="shared" si="132"/>
        <v>0</v>
      </c>
      <c r="G2762" s="492">
        <f t="shared" si="133"/>
        <v>0</v>
      </c>
      <c r="H2762" s="492">
        <f>IF($S$8="Y",F2762*0.05,0)</f>
        <v>0</v>
      </c>
    </row>
    <row r="2763" spans="1:8" s="494" customFormat="1" ht="15" customHeight="1">
      <c r="A2763" s="490" t="s">
        <v>348</v>
      </c>
      <c r="B2763" s="498" t="s">
        <v>1441</v>
      </c>
      <c r="C2763" s="512" t="str">
        <f t="shared" si="134"/>
        <v>18-01</v>
      </c>
      <c r="D2763" s="500">
        <v>0</v>
      </c>
      <c r="F2763" s="492">
        <f t="shared" si="132"/>
        <v>0</v>
      </c>
      <c r="G2763" s="492">
        <f t="shared" si="133"/>
        <v>0</v>
      </c>
      <c r="H2763" s="492">
        <f>IF($S$9="Y",F2763*0.05,0)</f>
        <v>0</v>
      </c>
    </row>
    <row r="2764" spans="1:8" s="494" customFormat="1" ht="15" customHeight="1">
      <c r="A2764" s="490" t="s">
        <v>348</v>
      </c>
      <c r="B2764" s="498" t="s">
        <v>1441</v>
      </c>
      <c r="C2764" s="513" t="str">
        <f t="shared" si="134"/>
        <v>Color Code</v>
      </c>
      <c r="D2764" s="500">
        <v>0</v>
      </c>
      <c r="F2764" s="492">
        <f t="shared" si="132"/>
        <v>0</v>
      </c>
      <c r="G2764" s="492">
        <f t="shared" si="133"/>
        <v>0</v>
      </c>
      <c r="H2764" s="492">
        <f>IF($S$10="Y",F2764*0.05,0)</f>
        <v>0</v>
      </c>
    </row>
    <row r="2765" spans="1:8" s="494" customFormat="1" ht="15" customHeight="1">
      <c r="A2765" s="490" t="s">
        <v>358</v>
      </c>
      <c r="B2765" s="498" t="s">
        <v>1442</v>
      </c>
      <c r="C2765" s="499" t="str">
        <f t="shared" si="134"/>
        <v>11-12</v>
      </c>
      <c r="D2765" s="500">
        <v>0</v>
      </c>
      <c r="F2765" s="492">
        <f t="shared" si="132"/>
        <v>0</v>
      </c>
      <c r="G2765" s="492">
        <f t="shared" si="133"/>
        <v>0</v>
      </c>
      <c r="H2765" s="492">
        <f>IF($S$2="Y",F2765*0.05,0)</f>
        <v>0</v>
      </c>
    </row>
    <row r="2766" spans="1:8" s="494" customFormat="1" ht="15" customHeight="1">
      <c r="A2766" s="490" t="s">
        <v>358</v>
      </c>
      <c r="B2766" s="498" t="s">
        <v>1442</v>
      </c>
      <c r="C2766" s="504" t="str">
        <f t="shared" si="134"/>
        <v>14-01</v>
      </c>
      <c r="D2766" s="500">
        <v>0</v>
      </c>
      <c r="F2766" s="492">
        <f t="shared" si="132"/>
        <v>0</v>
      </c>
      <c r="G2766" s="492">
        <f t="shared" si="133"/>
        <v>0</v>
      </c>
      <c r="H2766" s="492">
        <f>IF($S$3="Y",F2766*0.05,0)</f>
        <v>0</v>
      </c>
    </row>
    <row r="2767" spans="1:8" s="494" customFormat="1" ht="15" customHeight="1">
      <c r="A2767" s="490" t="s">
        <v>358</v>
      </c>
      <c r="B2767" s="498" t="s">
        <v>1442</v>
      </c>
      <c r="C2767" s="505" t="str">
        <f t="shared" si="134"/>
        <v>15-12</v>
      </c>
      <c r="D2767" s="500">
        <v>0</v>
      </c>
      <c r="F2767" s="492">
        <f t="shared" si="132"/>
        <v>0</v>
      </c>
      <c r="G2767" s="492">
        <f t="shared" si="133"/>
        <v>0</v>
      </c>
      <c r="H2767" s="492">
        <f>IF($S$4="Y",F2767*0.05,0)</f>
        <v>0</v>
      </c>
    </row>
    <row r="2768" spans="1:8" s="494" customFormat="1" ht="15" customHeight="1">
      <c r="A2768" s="490" t="s">
        <v>358</v>
      </c>
      <c r="B2768" s="498" t="s">
        <v>1442</v>
      </c>
      <c r="C2768" s="506" t="str">
        <f t="shared" si="134"/>
        <v>16-16</v>
      </c>
      <c r="D2768" s="500">
        <v>0</v>
      </c>
      <c r="F2768" s="492">
        <f t="shared" si="132"/>
        <v>0</v>
      </c>
      <c r="G2768" s="492">
        <f t="shared" si="133"/>
        <v>0</v>
      </c>
      <c r="H2768" s="492">
        <f>IF($S$5="Y",F2768*0.05,0)</f>
        <v>0</v>
      </c>
    </row>
    <row r="2769" spans="1:8" s="494" customFormat="1" ht="15" customHeight="1">
      <c r="A2769" s="490" t="s">
        <v>358</v>
      </c>
      <c r="B2769" s="498" t="s">
        <v>1442</v>
      </c>
      <c r="C2769" s="507" t="str">
        <f t="shared" si="134"/>
        <v>13-01</v>
      </c>
      <c r="D2769" s="500">
        <v>0</v>
      </c>
      <c r="F2769" s="492">
        <f t="shared" si="132"/>
        <v>0</v>
      </c>
      <c r="G2769" s="492">
        <f t="shared" si="133"/>
        <v>0</v>
      </c>
      <c r="H2769" s="492">
        <f>IF($S$6="Y",F2769*0.05,0)</f>
        <v>0</v>
      </c>
    </row>
    <row r="2770" spans="1:8" s="494" customFormat="1" ht="15" customHeight="1">
      <c r="A2770" s="490" t="s">
        <v>358</v>
      </c>
      <c r="B2770" s="498" t="s">
        <v>1442</v>
      </c>
      <c r="C2770" s="508" t="str">
        <f t="shared" si="134"/>
        <v>07-13</v>
      </c>
      <c r="D2770" s="500">
        <v>0</v>
      </c>
      <c r="F2770" s="492">
        <f t="shared" si="132"/>
        <v>0</v>
      </c>
      <c r="G2770" s="492">
        <f t="shared" si="133"/>
        <v>0</v>
      </c>
      <c r="H2770" s="492">
        <f>IF($S$7="Y",F2770*0.05,0)</f>
        <v>0</v>
      </c>
    </row>
    <row r="2771" spans="1:8" s="494" customFormat="1" ht="15" customHeight="1">
      <c r="A2771" s="490" t="s">
        <v>358</v>
      </c>
      <c r="B2771" s="498" t="s">
        <v>1442</v>
      </c>
      <c r="C2771" s="509" t="str">
        <f t="shared" si="134"/>
        <v>11-26</v>
      </c>
      <c r="D2771" s="500">
        <v>0</v>
      </c>
      <c r="F2771" s="492">
        <f t="shared" si="132"/>
        <v>0</v>
      </c>
      <c r="G2771" s="492">
        <f t="shared" si="133"/>
        <v>0</v>
      </c>
      <c r="H2771" s="492">
        <f>IF($S$8="Y",F2771*0.05,0)</f>
        <v>0</v>
      </c>
    </row>
    <row r="2772" spans="1:8" s="494" customFormat="1" ht="15" customHeight="1">
      <c r="A2772" s="490" t="s">
        <v>358</v>
      </c>
      <c r="B2772" s="498" t="s">
        <v>1442</v>
      </c>
      <c r="C2772" s="512" t="str">
        <f t="shared" si="134"/>
        <v>18-01</v>
      </c>
      <c r="D2772" s="500">
        <v>0</v>
      </c>
      <c r="F2772" s="492">
        <f t="shared" si="132"/>
        <v>0</v>
      </c>
      <c r="G2772" s="492">
        <f t="shared" si="133"/>
        <v>0</v>
      </c>
      <c r="H2772" s="492">
        <f>IF($S$9="Y",F2772*0.05,0)</f>
        <v>0</v>
      </c>
    </row>
    <row r="2773" spans="1:8" s="494" customFormat="1" ht="15" customHeight="1">
      <c r="A2773" s="490" t="s">
        <v>358</v>
      </c>
      <c r="B2773" s="498" t="s">
        <v>1442</v>
      </c>
      <c r="C2773" s="513" t="str">
        <f t="shared" si="134"/>
        <v>Color Code</v>
      </c>
      <c r="D2773" s="500">
        <v>0</v>
      </c>
      <c r="F2773" s="492">
        <f t="shared" si="132"/>
        <v>0</v>
      </c>
      <c r="G2773" s="492">
        <f t="shared" si="133"/>
        <v>0</v>
      </c>
      <c r="H2773" s="492">
        <f>IF($S$10="Y",F2773*0.05,0)</f>
        <v>0</v>
      </c>
    </row>
    <row r="2774" spans="1:8" s="494" customFormat="1" ht="15" customHeight="1">
      <c r="A2774" s="490" t="s">
        <v>354</v>
      </c>
      <c r="B2774" s="498" t="s">
        <v>1443</v>
      </c>
      <c r="C2774" s="499" t="str">
        <f t="shared" si="134"/>
        <v>11-12</v>
      </c>
      <c r="D2774" s="500">
        <v>0</v>
      </c>
      <c r="F2774" s="492">
        <f t="shared" si="132"/>
        <v>0</v>
      </c>
      <c r="G2774" s="492">
        <f t="shared" si="133"/>
        <v>0</v>
      </c>
      <c r="H2774" s="492">
        <f>IF($S$2="Y",F2774*0.05,0)</f>
        <v>0</v>
      </c>
    </row>
    <row r="2775" spans="1:8" s="494" customFormat="1" ht="15" customHeight="1">
      <c r="A2775" s="490" t="s">
        <v>354</v>
      </c>
      <c r="B2775" s="498" t="s">
        <v>1443</v>
      </c>
      <c r="C2775" s="504" t="str">
        <f t="shared" si="134"/>
        <v>14-01</v>
      </c>
      <c r="D2775" s="500">
        <v>0</v>
      </c>
      <c r="F2775" s="492">
        <f t="shared" si="132"/>
        <v>0</v>
      </c>
      <c r="G2775" s="492">
        <f t="shared" si="133"/>
        <v>0</v>
      </c>
      <c r="H2775" s="492">
        <f>IF($S$3="Y",F2775*0.05,0)</f>
        <v>0</v>
      </c>
    </row>
    <row r="2776" spans="1:8" s="494" customFormat="1" ht="15" customHeight="1">
      <c r="A2776" s="490" t="s">
        <v>354</v>
      </c>
      <c r="B2776" s="498" t="s">
        <v>1443</v>
      </c>
      <c r="C2776" s="505" t="str">
        <f t="shared" si="134"/>
        <v>15-12</v>
      </c>
      <c r="D2776" s="500">
        <v>0</v>
      </c>
      <c r="F2776" s="492">
        <f t="shared" si="132"/>
        <v>0</v>
      </c>
      <c r="G2776" s="492">
        <f t="shared" si="133"/>
        <v>0</v>
      </c>
      <c r="H2776" s="492">
        <f>IF($S$4="Y",F2776*0.05,0)</f>
        <v>0</v>
      </c>
    </row>
    <row r="2777" spans="1:8" s="494" customFormat="1" ht="15" customHeight="1">
      <c r="A2777" s="490" t="s">
        <v>354</v>
      </c>
      <c r="B2777" s="498" t="s">
        <v>1443</v>
      </c>
      <c r="C2777" s="506" t="str">
        <f t="shared" si="134"/>
        <v>16-16</v>
      </c>
      <c r="D2777" s="500">
        <v>0</v>
      </c>
      <c r="F2777" s="492">
        <f t="shared" si="132"/>
        <v>0</v>
      </c>
      <c r="G2777" s="492">
        <f t="shared" si="133"/>
        <v>0</v>
      </c>
      <c r="H2777" s="492">
        <f>IF($S$5="Y",F2777*0.05,0)</f>
        <v>0</v>
      </c>
    </row>
    <row r="2778" spans="1:8" s="494" customFormat="1" ht="15" customHeight="1">
      <c r="A2778" s="490" t="s">
        <v>354</v>
      </c>
      <c r="B2778" s="498" t="s">
        <v>1443</v>
      </c>
      <c r="C2778" s="507" t="str">
        <f t="shared" si="134"/>
        <v>13-01</v>
      </c>
      <c r="D2778" s="500">
        <v>0</v>
      </c>
      <c r="F2778" s="492">
        <f t="shared" si="132"/>
        <v>0</v>
      </c>
      <c r="G2778" s="492">
        <f t="shared" si="133"/>
        <v>0</v>
      </c>
      <c r="H2778" s="492">
        <f>IF($S$6="Y",F2778*0.05,0)</f>
        <v>0</v>
      </c>
    </row>
    <row r="2779" spans="1:8" s="494" customFormat="1" ht="15" customHeight="1">
      <c r="A2779" s="490" t="s">
        <v>354</v>
      </c>
      <c r="B2779" s="498" t="s">
        <v>1443</v>
      </c>
      <c r="C2779" s="508" t="str">
        <f t="shared" si="134"/>
        <v>07-13</v>
      </c>
      <c r="D2779" s="500">
        <v>0</v>
      </c>
      <c r="F2779" s="492">
        <f t="shared" si="132"/>
        <v>0</v>
      </c>
      <c r="G2779" s="492">
        <f t="shared" si="133"/>
        <v>0</v>
      </c>
      <c r="H2779" s="492">
        <f>IF($S$7="Y",F2779*0.05,0)</f>
        <v>0</v>
      </c>
    </row>
    <row r="2780" spans="1:8" s="494" customFormat="1" ht="15" customHeight="1">
      <c r="A2780" s="490" t="s">
        <v>354</v>
      </c>
      <c r="B2780" s="498" t="s">
        <v>1443</v>
      </c>
      <c r="C2780" s="509" t="str">
        <f t="shared" si="134"/>
        <v>11-26</v>
      </c>
      <c r="D2780" s="500">
        <v>0</v>
      </c>
      <c r="F2780" s="492">
        <f t="shared" si="132"/>
        <v>0</v>
      </c>
      <c r="G2780" s="492">
        <f t="shared" si="133"/>
        <v>0</v>
      </c>
      <c r="H2780" s="492">
        <f>IF($S$8="Y",F2780*0.05,0)</f>
        <v>0</v>
      </c>
    </row>
    <row r="2781" spans="1:8" s="494" customFormat="1" ht="15" customHeight="1">
      <c r="A2781" s="490" t="s">
        <v>354</v>
      </c>
      <c r="B2781" s="498" t="s">
        <v>1443</v>
      </c>
      <c r="C2781" s="512" t="str">
        <f t="shared" si="134"/>
        <v>18-01</v>
      </c>
      <c r="D2781" s="500">
        <v>0</v>
      </c>
      <c r="F2781" s="492">
        <f t="shared" si="132"/>
        <v>0</v>
      </c>
      <c r="G2781" s="492">
        <f t="shared" si="133"/>
        <v>0</v>
      </c>
      <c r="H2781" s="492">
        <f>IF($S$9="Y",F2781*0.05,0)</f>
        <v>0</v>
      </c>
    </row>
    <row r="2782" spans="1:8" s="494" customFormat="1" ht="15" customHeight="1">
      <c r="A2782" s="490" t="s">
        <v>354</v>
      </c>
      <c r="B2782" s="498" t="s">
        <v>1443</v>
      </c>
      <c r="C2782" s="513" t="str">
        <f t="shared" si="134"/>
        <v>Color Code</v>
      </c>
      <c r="D2782" s="500">
        <v>0</v>
      </c>
      <c r="F2782" s="492">
        <f t="shared" si="132"/>
        <v>0</v>
      </c>
      <c r="G2782" s="492">
        <f t="shared" si="133"/>
        <v>0</v>
      </c>
      <c r="H2782" s="492">
        <f>IF($S$10="Y",F2782*0.05,0)</f>
        <v>0</v>
      </c>
    </row>
    <row r="2783" spans="1:8" s="494" customFormat="1" ht="15" customHeight="1">
      <c r="A2783" s="490" t="s">
        <v>350</v>
      </c>
      <c r="B2783" s="498" t="s">
        <v>1444</v>
      </c>
      <c r="C2783" s="499" t="str">
        <f t="shared" si="134"/>
        <v>11-12</v>
      </c>
      <c r="D2783" s="500">
        <v>0</v>
      </c>
      <c r="F2783" s="492">
        <f t="shared" si="132"/>
        <v>0</v>
      </c>
      <c r="G2783" s="492">
        <f t="shared" si="133"/>
        <v>0</v>
      </c>
      <c r="H2783" s="492">
        <f>IF($S$2="Y",F2783*0.05,0)</f>
        <v>0</v>
      </c>
    </row>
    <row r="2784" spans="1:8" s="494" customFormat="1" ht="15" customHeight="1">
      <c r="A2784" s="490" t="s">
        <v>350</v>
      </c>
      <c r="B2784" s="498" t="s">
        <v>1444</v>
      </c>
      <c r="C2784" s="504" t="str">
        <f t="shared" si="134"/>
        <v>14-01</v>
      </c>
      <c r="D2784" s="500">
        <v>0</v>
      </c>
      <c r="F2784" s="492">
        <f t="shared" si="132"/>
        <v>0</v>
      </c>
      <c r="G2784" s="492">
        <f t="shared" si="133"/>
        <v>0</v>
      </c>
      <c r="H2784" s="492">
        <f>IF($S$3="Y",F2784*0.05,0)</f>
        <v>0</v>
      </c>
    </row>
    <row r="2785" spans="1:8" s="494" customFormat="1" ht="15" customHeight="1">
      <c r="A2785" s="490" t="s">
        <v>350</v>
      </c>
      <c r="B2785" s="498" t="s">
        <v>1444</v>
      </c>
      <c r="C2785" s="505" t="str">
        <f t="shared" si="134"/>
        <v>15-12</v>
      </c>
      <c r="D2785" s="500">
        <v>0</v>
      </c>
      <c r="F2785" s="492">
        <f t="shared" si="132"/>
        <v>0</v>
      </c>
      <c r="G2785" s="492">
        <f t="shared" si="133"/>
        <v>0</v>
      </c>
      <c r="H2785" s="492">
        <f>IF($S$4="Y",F2785*0.05,0)</f>
        <v>0</v>
      </c>
    </row>
    <row r="2786" spans="1:8" s="494" customFormat="1" ht="15" customHeight="1">
      <c r="A2786" s="490" t="s">
        <v>350</v>
      </c>
      <c r="B2786" s="498" t="s">
        <v>1444</v>
      </c>
      <c r="C2786" s="506" t="str">
        <f t="shared" si="134"/>
        <v>16-16</v>
      </c>
      <c r="D2786" s="500">
        <v>0</v>
      </c>
      <c r="F2786" s="492">
        <f t="shared" si="132"/>
        <v>0</v>
      </c>
      <c r="G2786" s="492">
        <f t="shared" si="133"/>
        <v>0</v>
      </c>
      <c r="H2786" s="492">
        <f>IF($S$5="Y",F2786*0.05,0)</f>
        <v>0</v>
      </c>
    </row>
    <row r="2787" spans="1:8" s="494" customFormat="1" ht="15" customHeight="1">
      <c r="A2787" s="490" t="s">
        <v>350</v>
      </c>
      <c r="B2787" s="498" t="s">
        <v>1444</v>
      </c>
      <c r="C2787" s="507" t="str">
        <f t="shared" si="134"/>
        <v>13-01</v>
      </c>
      <c r="D2787" s="500">
        <v>0</v>
      </c>
      <c r="F2787" s="492">
        <f t="shared" si="132"/>
        <v>0</v>
      </c>
      <c r="G2787" s="492">
        <f t="shared" si="133"/>
        <v>0</v>
      </c>
      <c r="H2787" s="492">
        <f>IF($S$6="Y",F2787*0.05,0)</f>
        <v>0</v>
      </c>
    </row>
    <row r="2788" spans="1:8" s="494" customFormat="1" ht="15" customHeight="1">
      <c r="A2788" s="490" t="s">
        <v>350</v>
      </c>
      <c r="B2788" s="498" t="s">
        <v>1444</v>
      </c>
      <c r="C2788" s="508" t="str">
        <f t="shared" si="134"/>
        <v>07-13</v>
      </c>
      <c r="D2788" s="500">
        <v>0</v>
      </c>
      <c r="F2788" s="492">
        <f t="shared" si="132"/>
        <v>0</v>
      </c>
      <c r="G2788" s="492">
        <f t="shared" si="133"/>
        <v>0</v>
      </c>
      <c r="H2788" s="492">
        <f>IF($S$7="Y",F2788*0.05,0)</f>
        <v>0</v>
      </c>
    </row>
    <row r="2789" spans="1:8" s="494" customFormat="1" ht="15" customHeight="1">
      <c r="A2789" s="490" t="s">
        <v>350</v>
      </c>
      <c r="B2789" s="498" t="s">
        <v>1444</v>
      </c>
      <c r="C2789" s="509" t="str">
        <f t="shared" si="134"/>
        <v>11-26</v>
      </c>
      <c r="D2789" s="500">
        <v>0</v>
      </c>
      <c r="F2789" s="492">
        <f t="shared" si="132"/>
        <v>0</v>
      </c>
      <c r="G2789" s="492">
        <f t="shared" si="133"/>
        <v>0</v>
      </c>
      <c r="H2789" s="492">
        <f>IF($S$8="Y",F2789*0.05,0)</f>
        <v>0</v>
      </c>
    </row>
    <row r="2790" spans="1:8" s="494" customFormat="1" ht="15" customHeight="1">
      <c r="A2790" s="490" t="s">
        <v>350</v>
      </c>
      <c r="B2790" s="498" t="s">
        <v>1444</v>
      </c>
      <c r="C2790" s="512" t="str">
        <f t="shared" si="134"/>
        <v>18-01</v>
      </c>
      <c r="D2790" s="500">
        <v>0</v>
      </c>
      <c r="F2790" s="492">
        <f t="shared" si="132"/>
        <v>0</v>
      </c>
      <c r="G2790" s="492">
        <f t="shared" si="133"/>
        <v>0</v>
      </c>
      <c r="H2790" s="492">
        <f>IF($S$9="Y",F2790*0.05,0)</f>
        <v>0</v>
      </c>
    </row>
    <row r="2791" spans="1:8" s="494" customFormat="1" ht="15" customHeight="1">
      <c r="A2791" s="490" t="s">
        <v>350</v>
      </c>
      <c r="B2791" s="498" t="s">
        <v>1444</v>
      </c>
      <c r="C2791" s="513" t="str">
        <f t="shared" si="134"/>
        <v>Color Code</v>
      </c>
      <c r="D2791" s="500">
        <v>0</v>
      </c>
      <c r="F2791" s="492">
        <f t="shared" si="132"/>
        <v>0</v>
      </c>
      <c r="G2791" s="492">
        <f t="shared" si="133"/>
        <v>0</v>
      </c>
      <c r="H2791" s="492">
        <f>IF($S$10="Y",F2791*0.05,0)</f>
        <v>0</v>
      </c>
    </row>
    <row r="2792" spans="1:8" s="494" customFormat="1" ht="15" customHeight="1">
      <c r="A2792" s="490" t="s">
        <v>352</v>
      </c>
      <c r="B2792" s="498" t="s">
        <v>1445</v>
      </c>
      <c r="C2792" s="499" t="str">
        <f t="shared" si="134"/>
        <v>11-12</v>
      </c>
      <c r="D2792" s="500">
        <v>0</v>
      </c>
      <c r="F2792" s="492">
        <f t="shared" si="132"/>
        <v>0</v>
      </c>
      <c r="G2792" s="492">
        <f t="shared" si="133"/>
        <v>0</v>
      </c>
      <c r="H2792" s="492">
        <f>IF($S$2="Y",F2792*0.05,0)</f>
        <v>0</v>
      </c>
    </row>
    <row r="2793" spans="1:8" s="494" customFormat="1" ht="15" customHeight="1">
      <c r="A2793" s="490" t="s">
        <v>352</v>
      </c>
      <c r="B2793" s="498" t="s">
        <v>1445</v>
      </c>
      <c r="C2793" s="504" t="str">
        <f t="shared" si="134"/>
        <v>14-01</v>
      </c>
      <c r="D2793" s="500">
        <v>0</v>
      </c>
      <c r="F2793" s="492">
        <f t="shared" si="132"/>
        <v>0</v>
      </c>
      <c r="G2793" s="492">
        <f t="shared" si="133"/>
        <v>0</v>
      </c>
      <c r="H2793" s="492">
        <f>IF($S$3="Y",F2793*0.05,0)</f>
        <v>0</v>
      </c>
    </row>
    <row r="2794" spans="1:8" s="494" customFormat="1" ht="15" customHeight="1">
      <c r="A2794" s="490" t="s">
        <v>352</v>
      </c>
      <c r="B2794" s="498" t="s">
        <v>1445</v>
      </c>
      <c r="C2794" s="505" t="str">
        <f t="shared" si="134"/>
        <v>15-12</v>
      </c>
      <c r="D2794" s="500">
        <v>0</v>
      </c>
      <c r="F2794" s="492">
        <f t="shared" si="132"/>
        <v>0</v>
      </c>
      <c r="G2794" s="492">
        <f t="shared" si="133"/>
        <v>0</v>
      </c>
      <c r="H2794" s="492">
        <f>IF($S$4="Y",F2794*0.05,0)</f>
        <v>0</v>
      </c>
    </row>
    <row r="2795" spans="1:8" s="494" customFormat="1" ht="15" customHeight="1">
      <c r="A2795" s="490" t="s">
        <v>352</v>
      </c>
      <c r="B2795" s="498" t="s">
        <v>1445</v>
      </c>
      <c r="C2795" s="506" t="str">
        <f t="shared" si="134"/>
        <v>16-16</v>
      </c>
      <c r="D2795" s="500">
        <v>0</v>
      </c>
      <c r="F2795" s="492">
        <f t="shared" si="132"/>
        <v>0</v>
      </c>
      <c r="G2795" s="492">
        <f t="shared" si="133"/>
        <v>0</v>
      </c>
      <c r="H2795" s="492">
        <f>IF($S$5="Y",F2795*0.05,0)</f>
        <v>0</v>
      </c>
    </row>
    <row r="2796" spans="1:8" s="494" customFormat="1" ht="15" customHeight="1">
      <c r="A2796" s="490" t="s">
        <v>352</v>
      </c>
      <c r="B2796" s="498" t="s">
        <v>1445</v>
      </c>
      <c r="C2796" s="507" t="str">
        <f t="shared" si="134"/>
        <v>13-01</v>
      </c>
      <c r="D2796" s="500">
        <v>0</v>
      </c>
      <c r="F2796" s="492">
        <f t="shared" si="132"/>
        <v>0</v>
      </c>
      <c r="G2796" s="492">
        <f t="shared" si="133"/>
        <v>0</v>
      </c>
      <c r="H2796" s="492">
        <f>IF($S$6="Y",F2796*0.05,0)</f>
        <v>0</v>
      </c>
    </row>
    <row r="2797" spans="1:8" s="494" customFormat="1" ht="15" customHeight="1">
      <c r="A2797" s="490" t="s">
        <v>352</v>
      </c>
      <c r="B2797" s="498" t="s">
        <v>1445</v>
      </c>
      <c r="C2797" s="508" t="str">
        <f t="shared" si="134"/>
        <v>07-13</v>
      </c>
      <c r="D2797" s="500">
        <v>0</v>
      </c>
      <c r="F2797" s="492">
        <f t="shared" si="132"/>
        <v>0</v>
      </c>
      <c r="G2797" s="492">
        <f t="shared" si="133"/>
        <v>0</v>
      </c>
      <c r="H2797" s="492">
        <f>IF($S$7="Y",F2797*0.05,0)</f>
        <v>0</v>
      </c>
    </row>
    <row r="2798" spans="1:8" s="494" customFormat="1" ht="15" customHeight="1">
      <c r="A2798" s="490" t="s">
        <v>352</v>
      </c>
      <c r="B2798" s="498" t="s">
        <v>1445</v>
      </c>
      <c r="C2798" s="509" t="str">
        <f t="shared" si="134"/>
        <v>11-26</v>
      </c>
      <c r="D2798" s="500">
        <v>0</v>
      </c>
      <c r="F2798" s="492">
        <f t="shared" si="132"/>
        <v>0</v>
      </c>
      <c r="G2798" s="492">
        <f t="shared" si="133"/>
        <v>0</v>
      </c>
      <c r="H2798" s="492">
        <f>IF($S$8="Y",F2798*0.05,0)</f>
        <v>0</v>
      </c>
    </row>
    <row r="2799" spans="1:8" s="494" customFormat="1" ht="15" customHeight="1">
      <c r="A2799" s="490" t="s">
        <v>352</v>
      </c>
      <c r="B2799" s="498" t="s">
        <v>1445</v>
      </c>
      <c r="C2799" s="512" t="str">
        <f t="shared" si="134"/>
        <v>18-01</v>
      </c>
      <c r="D2799" s="500">
        <v>0</v>
      </c>
      <c r="F2799" s="492">
        <f t="shared" si="132"/>
        <v>0</v>
      </c>
      <c r="G2799" s="492">
        <f t="shared" si="133"/>
        <v>0</v>
      </c>
      <c r="H2799" s="492">
        <f>IF($S$9="Y",F2799*0.05,0)</f>
        <v>0</v>
      </c>
    </row>
    <row r="2800" spans="1:8" s="494" customFormat="1" ht="15" customHeight="1">
      <c r="A2800" s="490" t="s">
        <v>352</v>
      </c>
      <c r="B2800" s="498" t="s">
        <v>1445</v>
      </c>
      <c r="C2800" s="513" t="str">
        <f t="shared" si="134"/>
        <v>Color Code</v>
      </c>
      <c r="D2800" s="500">
        <v>0</v>
      </c>
      <c r="F2800" s="492">
        <f t="shared" si="132"/>
        <v>0</v>
      </c>
      <c r="G2800" s="492">
        <f t="shared" si="133"/>
        <v>0</v>
      </c>
      <c r="H2800" s="492">
        <f>IF($S$10="Y",F2800*0.05,0)</f>
        <v>0</v>
      </c>
    </row>
    <row r="2801" spans="1:8" s="494" customFormat="1" ht="15" customHeight="1">
      <c r="A2801" s="490" t="s">
        <v>356</v>
      </c>
      <c r="B2801" s="498" t="s">
        <v>1446</v>
      </c>
      <c r="C2801" s="499" t="str">
        <f t="shared" si="134"/>
        <v>11-12</v>
      </c>
      <c r="D2801" s="500">
        <v>0</v>
      </c>
      <c r="F2801" s="492">
        <f t="shared" si="132"/>
        <v>0</v>
      </c>
      <c r="G2801" s="492">
        <f t="shared" si="133"/>
        <v>0</v>
      </c>
      <c r="H2801" s="492">
        <f>IF($S$2="Y",F2801*0.05,0)</f>
        <v>0</v>
      </c>
    </row>
    <row r="2802" spans="1:8" s="494" customFormat="1" ht="15" customHeight="1">
      <c r="A2802" s="490" t="s">
        <v>356</v>
      </c>
      <c r="B2802" s="498" t="s">
        <v>1446</v>
      </c>
      <c r="C2802" s="504" t="str">
        <f t="shared" si="134"/>
        <v>14-01</v>
      </c>
      <c r="D2802" s="500">
        <v>0</v>
      </c>
      <c r="F2802" s="492">
        <f t="shared" si="132"/>
        <v>0</v>
      </c>
      <c r="G2802" s="492">
        <f t="shared" si="133"/>
        <v>0</v>
      </c>
      <c r="H2802" s="492">
        <f>IF($S$3="Y",F2802*0.05,0)</f>
        <v>0</v>
      </c>
    </row>
    <row r="2803" spans="1:8" s="494" customFormat="1" ht="15" customHeight="1">
      <c r="A2803" s="490" t="s">
        <v>356</v>
      </c>
      <c r="B2803" s="498" t="s">
        <v>1446</v>
      </c>
      <c r="C2803" s="505" t="str">
        <f t="shared" si="134"/>
        <v>15-12</v>
      </c>
      <c r="D2803" s="500">
        <v>0</v>
      </c>
      <c r="F2803" s="492">
        <f t="shared" si="132"/>
        <v>0</v>
      </c>
      <c r="G2803" s="492">
        <f t="shared" si="133"/>
        <v>0</v>
      </c>
      <c r="H2803" s="492">
        <f>IF($S$4="Y",F2803*0.05,0)</f>
        <v>0</v>
      </c>
    </row>
    <row r="2804" spans="1:8" s="494" customFormat="1" ht="15" customHeight="1">
      <c r="A2804" s="490" t="s">
        <v>356</v>
      </c>
      <c r="B2804" s="498" t="s">
        <v>1446</v>
      </c>
      <c r="C2804" s="506" t="str">
        <f t="shared" si="134"/>
        <v>16-16</v>
      </c>
      <c r="D2804" s="500">
        <v>0</v>
      </c>
      <c r="F2804" s="492">
        <f t="shared" si="132"/>
        <v>0</v>
      </c>
      <c r="G2804" s="492">
        <f t="shared" si="133"/>
        <v>0</v>
      </c>
      <c r="H2804" s="492">
        <f>IF($S$5="Y",F2804*0.05,0)</f>
        <v>0</v>
      </c>
    </row>
    <row r="2805" spans="1:8" s="494" customFormat="1" ht="15" customHeight="1">
      <c r="A2805" s="490" t="s">
        <v>356</v>
      </c>
      <c r="B2805" s="498" t="s">
        <v>1446</v>
      </c>
      <c r="C2805" s="507" t="str">
        <f t="shared" si="134"/>
        <v>13-01</v>
      </c>
      <c r="D2805" s="500">
        <v>0</v>
      </c>
      <c r="F2805" s="492">
        <f t="shared" si="132"/>
        <v>0</v>
      </c>
      <c r="G2805" s="492">
        <f t="shared" si="133"/>
        <v>0</v>
      </c>
      <c r="H2805" s="492">
        <f>IF($S$6="Y",F2805*0.05,0)</f>
        <v>0</v>
      </c>
    </row>
    <row r="2806" spans="1:8" s="494" customFormat="1" ht="15" customHeight="1">
      <c r="A2806" s="490" t="s">
        <v>356</v>
      </c>
      <c r="B2806" s="498" t="s">
        <v>1446</v>
      </c>
      <c r="C2806" s="508" t="str">
        <f t="shared" si="134"/>
        <v>07-13</v>
      </c>
      <c r="D2806" s="500">
        <v>0</v>
      </c>
      <c r="F2806" s="492">
        <f t="shared" si="132"/>
        <v>0</v>
      </c>
      <c r="G2806" s="492">
        <f t="shared" si="133"/>
        <v>0</v>
      </c>
      <c r="H2806" s="492">
        <f>IF($S$7="Y",F2806*0.05,0)</f>
        <v>0</v>
      </c>
    </row>
    <row r="2807" spans="1:8" s="494" customFormat="1" ht="15" customHeight="1">
      <c r="A2807" s="490" t="s">
        <v>356</v>
      </c>
      <c r="B2807" s="498" t="s">
        <v>1446</v>
      </c>
      <c r="C2807" s="509" t="str">
        <f t="shared" si="134"/>
        <v>11-26</v>
      </c>
      <c r="D2807" s="500">
        <v>0</v>
      </c>
      <c r="F2807" s="492">
        <f t="shared" si="132"/>
        <v>0</v>
      </c>
      <c r="G2807" s="492">
        <f t="shared" si="133"/>
        <v>0</v>
      </c>
      <c r="H2807" s="492">
        <f>IF($S$8="Y",F2807*0.05,0)</f>
        <v>0</v>
      </c>
    </row>
    <row r="2808" spans="1:8" s="494" customFormat="1" ht="15" customHeight="1">
      <c r="A2808" s="490" t="s">
        <v>356</v>
      </c>
      <c r="B2808" s="498" t="s">
        <v>1446</v>
      </c>
      <c r="C2808" s="512" t="str">
        <f t="shared" si="134"/>
        <v>18-01</v>
      </c>
      <c r="D2808" s="500">
        <v>0</v>
      </c>
      <c r="F2808" s="492">
        <f t="shared" si="132"/>
        <v>0</v>
      </c>
      <c r="G2808" s="492">
        <f t="shared" si="133"/>
        <v>0</v>
      </c>
      <c r="H2808" s="492">
        <f>IF($S$9="Y",F2808*0.05,0)</f>
        <v>0</v>
      </c>
    </row>
    <row r="2809" spans="1:8" s="494" customFormat="1" ht="15" customHeight="1">
      <c r="A2809" s="490" t="s">
        <v>356</v>
      </c>
      <c r="B2809" s="498" t="s">
        <v>1446</v>
      </c>
      <c r="C2809" s="513" t="str">
        <f t="shared" si="134"/>
        <v>Color Code</v>
      </c>
      <c r="D2809" s="500">
        <v>0</v>
      </c>
      <c r="F2809" s="492">
        <f t="shared" si="132"/>
        <v>0</v>
      </c>
      <c r="G2809" s="492">
        <f t="shared" si="133"/>
        <v>0</v>
      </c>
      <c r="H2809" s="492">
        <f>IF($S$10="Y",F2809*0.05,0)</f>
        <v>0</v>
      </c>
    </row>
    <row r="2810" spans="1:8" s="494" customFormat="1" ht="15" customHeight="1">
      <c r="A2810" s="490" t="s">
        <v>396</v>
      </c>
      <c r="B2810" s="498" t="s">
        <v>1447</v>
      </c>
      <c r="C2810" s="499" t="str">
        <f t="shared" si="134"/>
        <v>11-12</v>
      </c>
      <c r="D2810" s="500">
        <v>0</v>
      </c>
      <c r="F2810" s="492">
        <f t="shared" si="132"/>
        <v>0</v>
      </c>
      <c r="G2810" s="492">
        <f t="shared" si="133"/>
        <v>0</v>
      </c>
      <c r="H2810" s="492">
        <f>IF($S$2="Y",F2810*0.05,0)</f>
        <v>0</v>
      </c>
    </row>
    <row r="2811" spans="1:8" s="494" customFormat="1" ht="15" customHeight="1">
      <c r="A2811" s="490" t="s">
        <v>396</v>
      </c>
      <c r="B2811" s="498" t="s">
        <v>1447</v>
      </c>
      <c r="C2811" s="504" t="str">
        <f t="shared" si="134"/>
        <v>14-01</v>
      </c>
      <c r="D2811" s="500">
        <v>0</v>
      </c>
      <c r="F2811" s="492">
        <f t="shared" si="132"/>
        <v>0</v>
      </c>
      <c r="G2811" s="492">
        <f t="shared" si="133"/>
        <v>0</v>
      </c>
      <c r="H2811" s="492">
        <f>IF($S$3="Y",F2811*0.05,0)</f>
        <v>0</v>
      </c>
    </row>
    <row r="2812" spans="1:8" s="494" customFormat="1" ht="15" customHeight="1">
      <c r="A2812" s="490" t="s">
        <v>396</v>
      </c>
      <c r="B2812" s="498" t="s">
        <v>1447</v>
      </c>
      <c r="C2812" s="505" t="str">
        <f t="shared" si="134"/>
        <v>15-12</v>
      </c>
      <c r="D2812" s="500">
        <v>0</v>
      </c>
      <c r="F2812" s="492">
        <f t="shared" si="132"/>
        <v>0</v>
      </c>
      <c r="G2812" s="492">
        <f t="shared" si="133"/>
        <v>0</v>
      </c>
      <c r="H2812" s="492">
        <f>IF($S$4="Y",F2812*0.05,0)</f>
        <v>0</v>
      </c>
    </row>
    <row r="2813" spans="1:8" s="494" customFormat="1" ht="15" customHeight="1">
      <c r="A2813" s="490" t="s">
        <v>396</v>
      </c>
      <c r="B2813" s="498" t="s">
        <v>1447</v>
      </c>
      <c r="C2813" s="506" t="str">
        <f t="shared" si="134"/>
        <v>16-16</v>
      </c>
      <c r="D2813" s="500">
        <v>0</v>
      </c>
      <c r="F2813" s="492">
        <f t="shared" si="132"/>
        <v>0</v>
      </c>
      <c r="G2813" s="492">
        <f t="shared" si="133"/>
        <v>0</v>
      </c>
      <c r="H2813" s="492">
        <f>IF($S$5="Y",F2813*0.05,0)</f>
        <v>0</v>
      </c>
    </row>
    <row r="2814" spans="1:8" s="494" customFormat="1" ht="15" customHeight="1">
      <c r="A2814" s="490" t="s">
        <v>396</v>
      </c>
      <c r="B2814" s="498" t="s">
        <v>1447</v>
      </c>
      <c r="C2814" s="507" t="str">
        <f t="shared" si="134"/>
        <v>13-01</v>
      </c>
      <c r="D2814" s="500">
        <v>0</v>
      </c>
      <c r="F2814" s="492">
        <f t="shared" si="132"/>
        <v>0</v>
      </c>
      <c r="G2814" s="492">
        <f t="shared" si="133"/>
        <v>0</v>
      </c>
      <c r="H2814" s="492">
        <f>IF($S$6="Y",F2814*0.05,0)</f>
        <v>0</v>
      </c>
    </row>
    <row r="2815" spans="1:8" s="494" customFormat="1" ht="15" customHeight="1">
      <c r="A2815" s="490" t="s">
        <v>396</v>
      </c>
      <c r="B2815" s="498" t="s">
        <v>1447</v>
      </c>
      <c r="C2815" s="508" t="str">
        <f t="shared" si="134"/>
        <v>07-13</v>
      </c>
      <c r="D2815" s="500">
        <v>0</v>
      </c>
      <c r="F2815" s="492">
        <f t="shared" si="132"/>
        <v>0</v>
      </c>
      <c r="G2815" s="492">
        <f t="shared" si="133"/>
        <v>0</v>
      </c>
      <c r="H2815" s="492">
        <f>IF($S$7="Y",F2815*0.05,0)</f>
        <v>0</v>
      </c>
    </row>
    <row r="2816" spans="1:8" s="494" customFormat="1" ht="15" customHeight="1">
      <c r="A2816" s="490" t="s">
        <v>396</v>
      </c>
      <c r="B2816" s="498" t="s">
        <v>1447</v>
      </c>
      <c r="C2816" s="509" t="str">
        <f t="shared" si="134"/>
        <v>11-26</v>
      </c>
      <c r="D2816" s="500">
        <v>0</v>
      </c>
      <c r="F2816" s="492">
        <f t="shared" si="132"/>
        <v>0</v>
      </c>
      <c r="G2816" s="492">
        <f t="shared" si="133"/>
        <v>0</v>
      </c>
      <c r="H2816" s="492">
        <f>IF($S$8="Y",F2816*0.05,0)</f>
        <v>0</v>
      </c>
    </row>
    <row r="2817" spans="1:8" s="494" customFormat="1" ht="15" customHeight="1">
      <c r="A2817" s="490" t="s">
        <v>396</v>
      </c>
      <c r="B2817" s="498" t="s">
        <v>1447</v>
      </c>
      <c r="C2817" s="512" t="str">
        <f t="shared" si="134"/>
        <v>18-01</v>
      </c>
      <c r="D2817" s="500">
        <v>0</v>
      </c>
      <c r="F2817" s="492">
        <f t="shared" si="132"/>
        <v>0</v>
      </c>
      <c r="G2817" s="492">
        <f t="shared" si="133"/>
        <v>0</v>
      </c>
      <c r="H2817" s="492">
        <f>IF($S$9="Y",F2817*0.05,0)</f>
        <v>0</v>
      </c>
    </row>
    <row r="2818" spans="1:8" s="494" customFormat="1" ht="15" customHeight="1">
      <c r="A2818" s="490" t="s">
        <v>396</v>
      </c>
      <c r="B2818" s="498" t="s">
        <v>1447</v>
      </c>
      <c r="C2818" s="513" t="str">
        <f t="shared" si="134"/>
        <v>Color Code</v>
      </c>
      <c r="D2818" s="500">
        <v>0</v>
      </c>
      <c r="F2818" s="492">
        <f t="shared" ref="F2818:F2881" si="135">D2818*E2818</f>
        <v>0</v>
      </c>
      <c r="G2818" s="492">
        <f t="shared" ref="G2818:G2881" si="136">IF($S$11="Y",F2818*0.05,0)</f>
        <v>0</v>
      </c>
      <c r="H2818" s="492">
        <f>IF($S$10="Y",F2818*0.05,0)</f>
        <v>0</v>
      </c>
    </row>
    <row r="2819" spans="1:8" s="494" customFormat="1" ht="15" customHeight="1">
      <c r="A2819" s="490" t="s">
        <v>398</v>
      </c>
      <c r="B2819" s="498" t="s">
        <v>1448</v>
      </c>
      <c r="C2819" s="499" t="str">
        <f t="shared" si="134"/>
        <v>11-12</v>
      </c>
      <c r="D2819" s="500">
        <v>0</v>
      </c>
      <c r="F2819" s="492">
        <f t="shared" si="135"/>
        <v>0</v>
      </c>
      <c r="G2819" s="492">
        <f t="shared" si="136"/>
        <v>0</v>
      </c>
      <c r="H2819" s="492">
        <f>IF($S$2="Y",F2819*0.05,0)</f>
        <v>0</v>
      </c>
    </row>
    <row r="2820" spans="1:8" s="494" customFormat="1" ht="15" customHeight="1">
      <c r="A2820" s="490" t="s">
        <v>398</v>
      </c>
      <c r="B2820" s="498" t="s">
        <v>1448</v>
      </c>
      <c r="C2820" s="504" t="str">
        <f t="shared" si="134"/>
        <v>14-01</v>
      </c>
      <c r="D2820" s="500">
        <v>0</v>
      </c>
      <c r="F2820" s="492">
        <f t="shared" si="135"/>
        <v>0</v>
      </c>
      <c r="G2820" s="492">
        <f t="shared" si="136"/>
        <v>0</v>
      </c>
      <c r="H2820" s="492">
        <f>IF($S$3="Y",F2820*0.05,0)</f>
        <v>0</v>
      </c>
    </row>
    <row r="2821" spans="1:8" s="494" customFormat="1" ht="15" customHeight="1">
      <c r="A2821" s="490" t="s">
        <v>398</v>
      </c>
      <c r="B2821" s="498" t="s">
        <v>1448</v>
      </c>
      <c r="C2821" s="505" t="str">
        <f t="shared" si="134"/>
        <v>15-12</v>
      </c>
      <c r="D2821" s="500">
        <v>0</v>
      </c>
      <c r="F2821" s="492">
        <f t="shared" si="135"/>
        <v>0</v>
      </c>
      <c r="G2821" s="492">
        <f t="shared" si="136"/>
        <v>0</v>
      </c>
      <c r="H2821" s="492">
        <f>IF($S$4="Y",F2821*0.05,0)</f>
        <v>0</v>
      </c>
    </row>
    <row r="2822" spans="1:8" s="494" customFormat="1" ht="15" customHeight="1">
      <c r="A2822" s="490" t="s">
        <v>398</v>
      </c>
      <c r="B2822" s="498" t="s">
        <v>1448</v>
      </c>
      <c r="C2822" s="506" t="str">
        <f t="shared" si="134"/>
        <v>16-16</v>
      </c>
      <c r="D2822" s="500">
        <v>0</v>
      </c>
      <c r="F2822" s="492">
        <f t="shared" si="135"/>
        <v>0</v>
      </c>
      <c r="G2822" s="492">
        <f t="shared" si="136"/>
        <v>0</v>
      </c>
      <c r="H2822" s="492">
        <f>IF($S$5="Y",F2822*0.05,0)</f>
        <v>0</v>
      </c>
    </row>
    <row r="2823" spans="1:8" s="494" customFormat="1" ht="15" customHeight="1">
      <c r="A2823" s="490" t="s">
        <v>398</v>
      </c>
      <c r="B2823" s="498" t="s">
        <v>1448</v>
      </c>
      <c r="C2823" s="507" t="str">
        <f t="shared" ref="C2823:C2886" si="137">C2814</f>
        <v>13-01</v>
      </c>
      <c r="D2823" s="500">
        <v>0</v>
      </c>
      <c r="F2823" s="492">
        <f t="shared" si="135"/>
        <v>0</v>
      </c>
      <c r="G2823" s="492">
        <f t="shared" si="136"/>
        <v>0</v>
      </c>
      <c r="H2823" s="492">
        <f>IF($S$6="Y",F2823*0.05,0)</f>
        <v>0</v>
      </c>
    </row>
    <row r="2824" spans="1:8" s="494" customFormat="1" ht="15" customHeight="1">
      <c r="A2824" s="490" t="s">
        <v>398</v>
      </c>
      <c r="B2824" s="498" t="s">
        <v>1448</v>
      </c>
      <c r="C2824" s="508" t="str">
        <f t="shared" si="137"/>
        <v>07-13</v>
      </c>
      <c r="D2824" s="500">
        <v>0</v>
      </c>
      <c r="F2824" s="492">
        <f t="shared" si="135"/>
        <v>0</v>
      </c>
      <c r="G2824" s="492">
        <f t="shared" si="136"/>
        <v>0</v>
      </c>
      <c r="H2824" s="492">
        <f>IF($S$7="Y",F2824*0.05,0)</f>
        <v>0</v>
      </c>
    </row>
    <row r="2825" spans="1:8" s="494" customFormat="1" ht="15" customHeight="1">
      <c r="A2825" s="490" t="s">
        <v>398</v>
      </c>
      <c r="B2825" s="498" t="s">
        <v>1448</v>
      </c>
      <c r="C2825" s="509" t="str">
        <f t="shared" si="137"/>
        <v>11-26</v>
      </c>
      <c r="D2825" s="500">
        <v>0</v>
      </c>
      <c r="F2825" s="492">
        <f t="shared" si="135"/>
        <v>0</v>
      </c>
      <c r="G2825" s="492">
        <f t="shared" si="136"/>
        <v>0</v>
      </c>
      <c r="H2825" s="492">
        <f>IF($S$8="Y",F2825*0.05,0)</f>
        <v>0</v>
      </c>
    </row>
    <row r="2826" spans="1:8" s="494" customFormat="1" ht="15" customHeight="1">
      <c r="A2826" s="490" t="s">
        <v>398</v>
      </c>
      <c r="B2826" s="498" t="s">
        <v>1448</v>
      </c>
      <c r="C2826" s="512" t="str">
        <f t="shared" si="137"/>
        <v>18-01</v>
      </c>
      <c r="D2826" s="500">
        <v>0</v>
      </c>
      <c r="F2826" s="492">
        <f t="shared" si="135"/>
        <v>0</v>
      </c>
      <c r="G2826" s="492">
        <f t="shared" si="136"/>
        <v>0</v>
      </c>
      <c r="H2826" s="492">
        <f>IF($S$9="Y",F2826*0.05,0)</f>
        <v>0</v>
      </c>
    </row>
    <row r="2827" spans="1:8" s="494" customFormat="1" ht="15" customHeight="1">
      <c r="A2827" s="490" t="s">
        <v>398</v>
      </c>
      <c r="B2827" s="498" t="s">
        <v>1448</v>
      </c>
      <c r="C2827" s="513" t="str">
        <f t="shared" si="137"/>
        <v>Color Code</v>
      </c>
      <c r="D2827" s="500">
        <v>0</v>
      </c>
      <c r="F2827" s="492">
        <f t="shared" si="135"/>
        <v>0</v>
      </c>
      <c r="G2827" s="492">
        <f t="shared" si="136"/>
        <v>0</v>
      </c>
      <c r="H2827" s="492">
        <f>IF($S$10="Y",F2827*0.05,0)</f>
        <v>0</v>
      </c>
    </row>
    <row r="2828" spans="1:8" s="494" customFormat="1" ht="15" customHeight="1">
      <c r="A2828" s="490" t="s">
        <v>400</v>
      </c>
      <c r="B2828" s="498" t="s">
        <v>1449</v>
      </c>
      <c r="C2828" s="499" t="str">
        <f t="shared" si="137"/>
        <v>11-12</v>
      </c>
      <c r="D2828" s="500">
        <v>0</v>
      </c>
      <c r="F2828" s="492">
        <f t="shared" si="135"/>
        <v>0</v>
      </c>
      <c r="G2828" s="492">
        <f t="shared" si="136"/>
        <v>0</v>
      </c>
      <c r="H2828" s="492">
        <f>IF($S$2="Y",F2828*0.05,0)</f>
        <v>0</v>
      </c>
    </row>
    <row r="2829" spans="1:8" s="494" customFormat="1" ht="15" customHeight="1">
      <c r="A2829" s="490" t="s">
        <v>400</v>
      </c>
      <c r="B2829" s="498" t="s">
        <v>1449</v>
      </c>
      <c r="C2829" s="504" t="str">
        <f t="shared" si="137"/>
        <v>14-01</v>
      </c>
      <c r="D2829" s="500">
        <v>0</v>
      </c>
      <c r="F2829" s="492">
        <f t="shared" si="135"/>
        <v>0</v>
      </c>
      <c r="G2829" s="492">
        <f t="shared" si="136"/>
        <v>0</v>
      </c>
      <c r="H2829" s="492">
        <f>IF($S$3="Y",F2829*0.05,0)</f>
        <v>0</v>
      </c>
    </row>
    <row r="2830" spans="1:8" s="494" customFormat="1" ht="15" customHeight="1">
      <c r="A2830" s="490" t="s">
        <v>400</v>
      </c>
      <c r="B2830" s="498" t="s">
        <v>1449</v>
      </c>
      <c r="C2830" s="505" t="str">
        <f t="shared" si="137"/>
        <v>15-12</v>
      </c>
      <c r="D2830" s="500">
        <v>0</v>
      </c>
      <c r="F2830" s="492">
        <f t="shared" si="135"/>
        <v>0</v>
      </c>
      <c r="G2830" s="492">
        <f t="shared" si="136"/>
        <v>0</v>
      </c>
      <c r="H2830" s="492">
        <f>IF($S$4="Y",F2830*0.05,0)</f>
        <v>0</v>
      </c>
    </row>
    <row r="2831" spans="1:8" s="494" customFormat="1" ht="15" customHeight="1">
      <c r="A2831" s="490" t="s">
        <v>400</v>
      </c>
      <c r="B2831" s="498" t="s">
        <v>1449</v>
      </c>
      <c r="C2831" s="506" t="str">
        <f t="shared" si="137"/>
        <v>16-16</v>
      </c>
      <c r="D2831" s="500">
        <v>0</v>
      </c>
      <c r="F2831" s="492">
        <f t="shared" si="135"/>
        <v>0</v>
      </c>
      <c r="G2831" s="492">
        <f t="shared" si="136"/>
        <v>0</v>
      </c>
      <c r="H2831" s="492">
        <f>IF($S$5="Y",F2831*0.05,0)</f>
        <v>0</v>
      </c>
    </row>
    <row r="2832" spans="1:8" s="494" customFormat="1" ht="15" customHeight="1">
      <c r="A2832" s="490" t="s">
        <v>400</v>
      </c>
      <c r="B2832" s="498" t="s">
        <v>1449</v>
      </c>
      <c r="C2832" s="507" t="str">
        <f t="shared" si="137"/>
        <v>13-01</v>
      </c>
      <c r="D2832" s="500">
        <v>0</v>
      </c>
      <c r="F2832" s="492">
        <f t="shared" si="135"/>
        <v>0</v>
      </c>
      <c r="G2832" s="492">
        <f t="shared" si="136"/>
        <v>0</v>
      </c>
      <c r="H2832" s="492">
        <f>IF($S$6="Y",F2832*0.05,0)</f>
        <v>0</v>
      </c>
    </row>
    <row r="2833" spans="1:8" s="494" customFormat="1" ht="15" customHeight="1">
      <c r="A2833" s="490" t="s">
        <v>400</v>
      </c>
      <c r="B2833" s="498" t="s">
        <v>1449</v>
      </c>
      <c r="C2833" s="508" t="str">
        <f t="shared" si="137"/>
        <v>07-13</v>
      </c>
      <c r="D2833" s="500">
        <v>0</v>
      </c>
      <c r="F2833" s="492">
        <f t="shared" si="135"/>
        <v>0</v>
      </c>
      <c r="G2833" s="492">
        <f t="shared" si="136"/>
        <v>0</v>
      </c>
      <c r="H2833" s="492">
        <f>IF($S$7="Y",F2833*0.05,0)</f>
        <v>0</v>
      </c>
    </row>
    <row r="2834" spans="1:8" s="494" customFormat="1" ht="15" customHeight="1">
      <c r="A2834" s="490" t="s">
        <v>400</v>
      </c>
      <c r="B2834" s="498" t="s">
        <v>1449</v>
      </c>
      <c r="C2834" s="509" t="str">
        <f t="shared" si="137"/>
        <v>11-26</v>
      </c>
      <c r="D2834" s="500">
        <v>0</v>
      </c>
      <c r="F2834" s="492">
        <f t="shared" si="135"/>
        <v>0</v>
      </c>
      <c r="G2834" s="492">
        <f t="shared" si="136"/>
        <v>0</v>
      </c>
      <c r="H2834" s="492">
        <f>IF($S$8="Y",F2834*0.05,0)</f>
        <v>0</v>
      </c>
    </row>
    <row r="2835" spans="1:8" s="494" customFormat="1" ht="15" customHeight="1">
      <c r="A2835" s="490" t="s">
        <v>400</v>
      </c>
      <c r="B2835" s="498" t="s">
        <v>1449</v>
      </c>
      <c r="C2835" s="512" t="str">
        <f t="shared" si="137"/>
        <v>18-01</v>
      </c>
      <c r="D2835" s="500">
        <v>0</v>
      </c>
      <c r="F2835" s="492">
        <f t="shared" si="135"/>
        <v>0</v>
      </c>
      <c r="G2835" s="492">
        <f t="shared" si="136"/>
        <v>0</v>
      </c>
      <c r="H2835" s="492">
        <f>IF($S$9="Y",F2835*0.05,0)</f>
        <v>0</v>
      </c>
    </row>
    <row r="2836" spans="1:8" s="494" customFormat="1" ht="15" customHeight="1">
      <c r="A2836" s="490" t="s">
        <v>400</v>
      </c>
      <c r="B2836" s="498" t="s">
        <v>1449</v>
      </c>
      <c r="C2836" s="513" t="str">
        <f t="shared" si="137"/>
        <v>Color Code</v>
      </c>
      <c r="D2836" s="500">
        <v>0</v>
      </c>
      <c r="F2836" s="492">
        <f t="shared" si="135"/>
        <v>0</v>
      </c>
      <c r="G2836" s="492">
        <f t="shared" si="136"/>
        <v>0</v>
      </c>
      <c r="H2836" s="492">
        <f>IF($S$10="Y",F2836*0.05,0)</f>
        <v>0</v>
      </c>
    </row>
    <row r="2837" spans="1:8" s="494" customFormat="1" ht="15" customHeight="1">
      <c r="A2837" s="490" t="s">
        <v>404</v>
      </c>
      <c r="B2837" s="498" t="s">
        <v>1450</v>
      </c>
      <c r="C2837" s="499" t="str">
        <f t="shared" ref="C2837:C2845" si="138">C2810</f>
        <v>11-12</v>
      </c>
      <c r="D2837" s="500">
        <v>0</v>
      </c>
      <c r="F2837" s="492">
        <f t="shared" si="135"/>
        <v>0</v>
      </c>
      <c r="G2837" s="492">
        <f t="shared" si="136"/>
        <v>0</v>
      </c>
      <c r="H2837" s="492">
        <f>IF($S$2="Y",F2837*0.05,0)</f>
        <v>0</v>
      </c>
    </row>
    <row r="2838" spans="1:8" s="494" customFormat="1" ht="15" customHeight="1">
      <c r="A2838" s="490" t="s">
        <v>404</v>
      </c>
      <c r="B2838" s="498" t="s">
        <v>1450</v>
      </c>
      <c r="C2838" s="504" t="str">
        <f t="shared" si="138"/>
        <v>14-01</v>
      </c>
      <c r="D2838" s="500">
        <v>0</v>
      </c>
      <c r="F2838" s="492">
        <f t="shared" si="135"/>
        <v>0</v>
      </c>
      <c r="G2838" s="492">
        <f t="shared" si="136"/>
        <v>0</v>
      </c>
      <c r="H2838" s="492">
        <f>IF($S$3="Y",F2838*0.05,0)</f>
        <v>0</v>
      </c>
    </row>
    <row r="2839" spans="1:8" s="494" customFormat="1" ht="15" customHeight="1">
      <c r="A2839" s="490" t="s">
        <v>404</v>
      </c>
      <c r="B2839" s="498" t="s">
        <v>1450</v>
      </c>
      <c r="C2839" s="505" t="str">
        <f t="shared" si="138"/>
        <v>15-12</v>
      </c>
      <c r="D2839" s="500">
        <v>0</v>
      </c>
      <c r="F2839" s="492">
        <f t="shared" si="135"/>
        <v>0</v>
      </c>
      <c r="G2839" s="492">
        <f t="shared" si="136"/>
        <v>0</v>
      </c>
      <c r="H2839" s="492">
        <f>IF($S$4="Y",F2839*0.05,0)</f>
        <v>0</v>
      </c>
    </row>
    <row r="2840" spans="1:8" s="494" customFormat="1" ht="15" customHeight="1">
      <c r="A2840" s="490" t="s">
        <v>404</v>
      </c>
      <c r="B2840" s="498" t="s">
        <v>1450</v>
      </c>
      <c r="C2840" s="506" t="str">
        <f t="shared" si="138"/>
        <v>16-16</v>
      </c>
      <c r="D2840" s="500">
        <v>0</v>
      </c>
      <c r="F2840" s="492">
        <f t="shared" si="135"/>
        <v>0</v>
      </c>
      <c r="G2840" s="492">
        <f t="shared" si="136"/>
        <v>0</v>
      </c>
      <c r="H2840" s="492">
        <f>IF($S$5="Y",F2840*0.05,0)</f>
        <v>0</v>
      </c>
    </row>
    <row r="2841" spans="1:8" s="494" customFormat="1" ht="15" customHeight="1">
      <c r="A2841" s="490" t="s">
        <v>404</v>
      </c>
      <c r="B2841" s="498" t="s">
        <v>1450</v>
      </c>
      <c r="C2841" s="507" t="str">
        <f t="shared" si="138"/>
        <v>13-01</v>
      </c>
      <c r="D2841" s="500">
        <v>0</v>
      </c>
      <c r="F2841" s="492">
        <f t="shared" si="135"/>
        <v>0</v>
      </c>
      <c r="G2841" s="492">
        <f t="shared" si="136"/>
        <v>0</v>
      </c>
      <c r="H2841" s="492">
        <f>IF($S$6="Y",F2841*0.05,0)</f>
        <v>0</v>
      </c>
    </row>
    <row r="2842" spans="1:8" s="494" customFormat="1" ht="15" customHeight="1">
      <c r="A2842" s="490" t="s">
        <v>404</v>
      </c>
      <c r="B2842" s="498" t="s">
        <v>1450</v>
      </c>
      <c r="C2842" s="508" t="str">
        <f t="shared" si="138"/>
        <v>07-13</v>
      </c>
      <c r="D2842" s="500">
        <v>0</v>
      </c>
      <c r="F2842" s="492">
        <f t="shared" si="135"/>
        <v>0</v>
      </c>
      <c r="G2842" s="492">
        <f t="shared" si="136"/>
        <v>0</v>
      </c>
      <c r="H2842" s="492">
        <f>IF($S$7="Y",F2842*0.05,0)</f>
        <v>0</v>
      </c>
    </row>
    <row r="2843" spans="1:8" s="494" customFormat="1" ht="15" customHeight="1">
      <c r="A2843" s="490" t="s">
        <v>404</v>
      </c>
      <c r="B2843" s="498" t="s">
        <v>1450</v>
      </c>
      <c r="C2843" s="509" t="str">
        <f t="shared" si="138"/>
        <v>11-26</v>
      </c>
      <c r="D2843" s="500">
        <v>0</v>
      </c>
      <c r="F2843" s="492">
        <f t="shared" si="135"/>
        <v>0</v>
      </c>
      <c r="G2843" s="492">
        <f t="shared" si="136"/>
        <v>0</v>
      </c>
      <c r="H2843" s="492">
        <f>IF($S$8="Y",F2843*0.05,0)</f>
        <v>0</v>
      </c>
    </row>
    <row r="2844" spans="1:8" s="494" customFormat="1" ht="15" customHeight="1">
      <c r="A2844" s="490" t="s">
        <v>404</v>
      </c>
      <c r="B2844" s="498" t="s">
        <v>1450</v>
      </c>
      <c r="C2844" s="512" t="str">
        <f t="shared" si="138"/>
        <v>18-01</v>
      </c>
      <c r="D2844" s="500">
        <v>0</v>
      </c>
      <c r="F2844" s="492">
        <f t="shared" si="135"/>
        <v>0</v>
      </c>
      <c r="G2844" s="492">
        <f t="shared" si="136"/>
        <v>0</v>
      </c>
      <c r="H2844" s="492">
        <f>IF($S$9="Y",F2844*0.05,0)</f>
        <v>0</v>
      </c>
    </row>
    <row r="2845" spans="1:8" s="494" customFormat="1" ht="15" customHeight="1">
      <c r="A2845" s="490" t="s">
        <v>404</v>
      </c>
      <c r="B2845" s="498" t="s">
        <v>1450</v>
      </c>
      <c r="C2845" s="513" t="str">
        <f t="shared" si="138"/>
        <v>Color Code</v>
      </c>
      <c r="D2845" s="500">
        <v>0</v>
      </c>
      <c r="F2845" s="492">
        <f t="shared" si="135"/>
        <v>0</v>
      </c>
      <c r="G2845" s="492">
        <f t="shared" si="136"/>
        <v>0</v>
      </c>
      <c r="H2845" s="492">
        <f>IF($S$10="Y",F2845*0.05,0)</f>
        <v>0</v>
      </c>
    </row>
    <row r="2846" spans="1:8" s="494" customFormat="1" ht="15" customHeight="1">
      <c r="A2846" s="490" t="s">
        <v>427</v>
      </c>
      <c r="B2846" s="498" t="s">
        <v>1451</v>
      </c>
      <c r="C2846" s="499" t="str">
        <f t="shared" ref="C2846:C2909" si="139">C2837</f>
        <v>11-12</v>
      </c>
      <c r="D2846" s="500">
        <v>0</v>
      </c>
      <c r="F2846" s="492">
        <f t="shared" si="135"/>
        <v>0</v>
      </c>
      <c r="G2846" s="492">
        <f t="shared" si="136"/>
        <v>0</v>
      </c>
      <c r="H2846" s="492">
        <f>IF($S$2="Y",F2846*0.05,0)</f>
        <v>0</v>
      </c>
    </row>
    <row r="2847" spans="1:8" s="494" customFormat="1" ht="15" customHeight="1">
      <c r="A2847" s="490" t="s">
        <v>427</v>
      </c>
      <c r="B2847" s="498" t="s">
        <v>1451</v>
      </c>
      <c r="C2847" s="504" t="str">
        <f t="shared" si="139"/>
        <v>14-01</v>
      </c>
      <c r="D2847" s="500">
        <v>0</v>
      </c>
      <c r="F2847" s="492">
        <f t="shared" si="135"/>
        <v>0</v>
      </c>
      <c r="G2847" s="492">
        <f t="shared" si="136"/>
        <v>0</v>
      </c>
      <c r="H2847" s="492">
        <f>IF($S$3="Y",F2847*0.05,0)</f>
        <v>0</v>
      </c>
    </row>
    <row r="2848" spans="1:8" s="494" customFormat="1" ht="15" customHeight="1">
      <c r="A2848" s="490" t="s">
        <v>427</v>
      </c>
      <c r="B2848" s="498" t="s">
        <v>1451</v>
      </c>
      <c r="C2848" s="505" t="str">
        <f t="shared" si="139"/>
        <v>15-12</v>
      </c>
      <c r="D2848" s="500">
        <v>0</v>
      </c>
      <c r="F2848" s="492">
        <f t="shared" si="135"/>
        <v>0</v>
      </c>
      <c r="G2848" s="492">
        <f t="shared" si="136"/>
        <v>0</v>
      </c>
      <c r="H2848" s="492">
        <f>IF($S$4="Y",F2848*0.05,0)</f>
        <v>0</v>
      </c>
    </row>
    <row r="2849" spans="1:8" s="494" customFormat="1" ht="15" customHeight="1">
      <c r="A2849" s="490" t="s">
        <v>427</v>
      </c>
      <c r="B2849" s="498" t="s">
        <v>1451</v>
      </c>
      <c r="C2849" s="506" t="str">
        <f t="shared" si="139"/>
        <v>16-16</v>
      </c>
      <c r="D2849" s="500">
        <v>0</v>
      </c>
      <c r="F2849" s="492">
        <f t="shared" si="135"/>
        <v>0</v>
      </c>
      <c r="G2849" s="492">
        <f t="shared" si="136"/>
        <v>0</v>
      </c>
      <c r="H2849" s="492">
        <f>IF($S$5="Y",F2849*0.05,0)</f>
        <v>0</v>
      </c>
    </row>
    <row r="2850" spans="1:8" s="494" customFormat="1" ht="15" customHeight="1">
      <c r="A2850" s="490" t="s">
        <v>427</v>
      </c>
      <c r="B2850" s="498" t="s">
        <v>1451</v>
      </c>
      <c r="C2850" s="507" t="str">
        <f t="shared" si="139"/>
        <v>13-01</v>
      </c>
      <c r="D2850" s="500">
        <v>0</v>
      </c>
      <c r="F2850" s="492">
        <f t="shared" si="135"/>
        <v>0</v>
      </c>
      <c r="G2850" s="492">
        <f t="shared" si="136"/>
        <v>0</v>
      </c>
      <c r="H2850" s="492">
        <f>IF($S$6="Y",F2850*0.05,0)</f>
        <v>0</v>
      </c>
    </row>
    <row r="2851" spans="1:8" s="494" customFormat="1" ht="15" customHeight="1">
      <c r="A2851" s="490" t="s">
        <v>427</v>
      </c>
      <c r="B2851" s="498" t="s">
        <v>1451</v>
      </c>
      <c r="C2851" s="508" t="str">
        <f t="shared" si="139"/>
        <v>07-13</v>
      </c>
      <c r="D2851" s="500">
        <v>0</v>
      </c>
      <c r="F2851" s="492">
        <f t="shared" si="135"/>
        <v>0</v>
      </c>
      <c r="G2851" s="492">
        <f t="shared" si="136"/>
        <v>0</v>
      </c>
      <c r="H2851" s="492">
        <f>IF($S$7="Y",F2851*0.05,0)</f>
        <v>0</v>
      </c>
    </row>
    <row r="2852" spans="1:8" s="494" customFormat="1" ht="15" customHeight="1">
      <c r="A2852" s="490" t="s">
        <v>427</v>
      </c>
      <c r="B2852" s="498" t="s">
        <v>1451</v>
      </c>
      <c r="C2852" s="509" t="str">
        <f t="shared" si="139"/>
        <v>11-26</v>
      </c>
      <c r="D2852" s="500">
        <v>0</v>
      </c>
      <c r="F2852" s="492">
        <f t="shared" si="135"/>
        <v>0</v>
      </c>
      <c r="G2852" s="492">
        <f t="shared" si="136"/>
        <v>0</v>
      </c>
      <c r="H2852" s="492">
        <f>IF($S$8="Y",F2852*0.05,0)</f>
        <v>0</v>
      </c>
    </row>
    <row r="2853" spans="1:8" s="494" customFormat="1" ht="15" customHeight="1">
      <c r="A2853" s="490" t="s">
        <v>427</v>
      </c>
      <c r="B2853" s="498" t="s">
        <v>1451</v>
      </c>
      <c r="C2853" s="512" t="str">
        <f t="shared" si="139"/>
        <v>18-01</v>
      </c>
      <c r="D2853" s="500">
        <v>0</v>
      </c>
      <c r="F2853" s="492">
        <f t="shared" si="135"/>
        <v>0</v>
      </c>
      <c r="G2853" s="492">
        <f t="shared" si="136"/>
        <v>0</v>
      </c>
      <c r="H2853" s="492">
        <f>IF($S$9="Y",F2853*0.05,0)</f>
        <v>0</v>
      </c>
    </row>
    <row r="2854" spans="1:8" s="494" customFormat="1" ht="15" customHeight="1">
      <c r="A2854" s="490" t="s">
        <v>427</v>
      </c>
      <c r="B2854" s="498" t="s">
        <v>1451</v>
      </c>
      <c r="C2854" s="513" t="str">
        <f t="shared" si="139"/>
        <v>Color Code</v>
      </c>
      <c r="D2854" s="500">
        <v>0</v>
      </c>
      <c r="F2854" s="492">
        <f t="shared" si="135"/>
        <v>0</v>
      </c>
      <c r="G2854" s="492">
        <f t="shared" si="136"/>
        <v>0</v>
      </c>
      <c r="H2854" s="492">
        <f>IF($S$10="Y",F2854*0.05,0)</f>
        <v>0</v>
      </c>
    </row>
    <row r="2855" spans="1:8" s="494" customFormat="1" ht="15" customHeight="1">
      <c r="A2855" s="490" t="s">
        <v>429</v>
      </c>
      <c r="B2855" s="498" t="s">
        <v>1452</v>
      </c>
      <c r="C2855" s="499" t="str">
        <f t="shared" si="139"/>
        <v>11-12</v>
      </c>
      <c r="D2855" s="500">
        <v>0</v>
      </c>
      <c r="F2855" s="492">
        <f t="shared" si="135"/>
        <v>0</v>
      </c>
      <c r="G2855" s="492">
        <f t="shared" si="136"/>
        <v>0</v>
      </c>
      <c r="H2855" s="492">
        <f>IF($S$2="Y",F2855*0.05,0)</f>
        <v>0</v>
      </c>
    </row>
    <row r="2856" spans="1:8" s="494" customFormat="1" ht="15" customHeight="1">
      <c r="A2856" s="490" t="s">
        <v>429</v>
      </c>
      <c r="B2856" s="498" t="s">
        <v>1452</v>
      </c>
      <c r="C2856" s="504" t="str">
        <f t="shared" si="139"/>
        <v>14-01</v>
      </c>
      <c r="D2856" s="500">
        <v>0</v>
      </c>
      <c r="F2856" s="492">
        <f t="shared" si="135"/>
        <v>0</v>
      </c>
      <c r="G2856" s="492">
        <f t="shared" si="136"/>
        <v>0</v>
      </c>
      <c r="H2856" s="492">
        <f>IF($S$3="Y",F2856*0.05,0)</f>
        <v>0</v>
      </c>
    </row>
    <row r="2857" spans="1:8" s="494" customFormat="1" ht="15" customHeight="1">
      <c r="A2857" s="490" t="s">
        <v>429</v>
      </c>
      <c r="B2857" s="498" t="s">
        <v>1452</v>
      </c>
      <c r="C2857" s="505" t="str">
        <f t="shared" si="139"/>
        <v>15-12</v>
      </c>
      <c r="D2857" s="500">
        <v>0</v>
      </c>
      <c r="F2857" s="492">
        <f t="shared" si="135"/>
        <v>0</v>
      </c>
      <c r="G2857" s="492">
        <f t="shared" si="136"/>
        <v>0</v>
      </c>
      <c r="H2857" s="492">
        <f>IF($S$4="Y",F2857*0.05,0)</f>
        <v>0</v>
      </c>
    </row>
    <row r="2858" spans="1:8" s="494" customFormat="1" ht="15" customHeight="1">
      <c r="A2858" s="490" t="s">
        <v>429</v>
      </c>
      <c r="B2858" s="498" t="s">
        <v>1452</v>
      </c>
      <c r="C2858" s="506" t="str">
        <f t="shared" si="139"/>
        <v>16-16</v>
      </c>
      <c r="D2858" s="500">
        <v>0</v>
      </c>
      <c r="F2858" s="492">
        <f t="shared" si="135"/>
        <v>0</v>
      </c>
      <c r="G2858" s="492">
        <f t="shared" si="136"/>
        <v>0</v>
      </c>
      <c r="H2858" s="492">
        <f>IF($S$5="Y",F2858*0.05,0)</f>
        <v>0</v>
      </c>
    </row>
    <row r="2859" spans="1:8" s="494" customFormat="1" ht="15" customHeight="1">
      <c r="A2859" s="490" t="s">
        <v>429</v>
      </c>
      <c r="B2859" s="498" t="s">
        <v>1452</v>
      </c>
      <c r="C2859" s="507" t="str">
        <f t="shared" si="139"/>
        <v>13-01</v>
      </c>
      <c r="D2859" s="500">
        <v>0</v>
      </c>
      <c r="F2859" s="492">
        <f t="shared" si="135"/>
        <v>0</v>
      </c>
      <c r="G2859" s="492">
        <f t="shared" si="136"/>
        <v>0</v>
      </c>
      <c r="H2859" s="492">
        <f>IF($S$6="Y",F2859*0.05,0)</f>
        <v>0</v>
      </c>
    </row>
    <row r="2860" spans="1:8" s="494" customFormat="1" ht="15" customHeight="1">
      <c r="A2860" s="490" t="s">
        <v>429</v>
      </c>
      <c r="B2860" s="498" t="s">
        <v>1452</v>
      </c>
      <c r="C2860" s="508" t="str">
        <f t="shared" si="139"/>
        <v>07-13</v>
      </c>
      <c r="D2860" s="500">
        <v>0</v>
      </c>
      <c r="F2860" s="492">
        <f t="shared" si="135"/>
        <v>0</v>
      </c>
      <c r="G2860" s="492">
        <f t="shared" si="136"/>
        <v>0</v>
      </c>
      <c r="H2860" s="492">
        <f>IF($S$7="Y",F2860*0.05,0)</f>
        <v>0</v>
      </c>
    </row>
    <row r="2861" spans="1:8" s="494" customFormat="1" ht="15" customHeight="1">
      <c r="A2861" s="490" t="s">
        <v>429</v>
      </c>
      <c r="B2861" s="498" t="s">
        <v>1452</v>
      </c>
      <c r="C2861" s="509" t="str">
        <f t="shared" si="139"/>
        <v>11-26</v>
      </c>
      <c r="D2861" s="500">
        <v>0</v>
      </c>
      <c r="F2861" s="492">
        <f t="shared" si="135"/>
        <v>0</v>
      </c>
      <c r="G2861" s="492">
        <f t="shared" si="136"/>
        <v>0</v>
      </c>
      <c r="H2861" s="492">
        <f>IF($S$8="Y",F2861*0.05,0)</f>
        <v>0</v>
      </c>
    </row>
    <row r="2862" spans="1:8" s="494" customFormat="1" ht="15" customHeight="1">
      <c r="A2862" s="490" t="s">
        <v>429</v>
      </c>
      <c r="B2862" s="498" t="s">
        <v>1452</v>
      </c>
      <c r="C2862" s="512" t="str">
        <f t="shared" si="139"/>
        <v>18-01</v>
      </c>
      <c r="D2862" s="500">
        <v>0</v>
      </c>
      <c r="F2862" s="492">
        <f t="shared" si="135"/>
        <v>0</v>
      </c>
      <c r="G2862" s="492">
        <f t="shared" si="136"/>
        <v>0</v>
      </c>
      <c r="H2862" s="492">
        <f>IF($S$9="Y",F2862*0.05,0)</f>
        <v>0</v>
      </c>
    </row>
    <row r="2863" spans="1:8" s="494" customFormat="1" ht="15" customHeight="1">
      <c r="A2863" s="490" t="s">
        <v>429</v>
      </c>
      <c r="B2863" s="498" t="s">
        <v>1452</v>
      </c>
      <c r="C2863" s="513" t="str">
        <f t="shared" si="139"/>
        <v>Color Code</v>
      </c>
      <c r="D2863" s="500">
        <v>0</v>
      </c>
      <c r="F2863" s="492">
        <f t="shared" si="135"/>
        <v>0</v>
      </c>
      <c r="G2863" s="492">
        <f t="shared" si="136"/>
        <v>0</v>
      </c>
      <c r="H2863" s="492">
        <f>IF($S$10="Y",F2863*0.05,0)</f>
        <v>0</v>
      </c>
    </row>
    <row r="2864" spans="1:8" s="494" customFormat="1" ht="15" customHeight="1">
      <c r="A2864" s="490" t="s">
        <v>425</v>
      </c>
      <c r="B2864" s="498" t="s">
        <v>1453</v>
      </c>
      <c r="C2864" s="499" t="str">
        <f t="shared" si="139"/>
        <v>11-12</v>
      </c>
      <c r="D2864" s="500">
        <v>0</v>
      </c>
      <c r="F2864" s="492">
        <f t="shared" si="135"/>
        <v>0</v>
      </c>
      <c r="G2864" s="492">
        <f t="shared" si="136"/>
        <v>0</v>
      </c>
      <c r="H2864" s="492">
        <f>IF($S$2="Y",F2864*0.05,0)</f>
        <v>0</v>
      </c>
    </row>
    <row r="2865" spans="1:8" s="494" customFormat="1" ht="15" customHeight="1">
      <c r="A2865" s="490" t="s">
        <v>425</v>
      </c>
      <c r="B2865" s="498" t="s">
        <v>1453</v>
      </c>
      <c r="C2865" s="504" t="str">
        <f t="shared" si="139"/>
        <v>14-01</v>
      </c>
      <c r="D2865" s="500">
        <v>0</v>
      </c>
      <c r="F2865" s="492">
        <f t="shared" si="135"/>
        <v>0</v>
      </c>
      <c r="G2865" s="492">
        <f t="shared" si="136"/>
        <v>0</v>
      </c>
      <c r="H2865" s="492">
        <f>IF($S$3="Y",F2865*0.05,0)</f>
        <v>0</v>
      </c>
    </row>
    <row r="2866" spans="1:8" s="494" customFormat="1" ht="15" customHeight="1">
      <c r="A2866" s="490" t="s">
        <v>425</v>
      </c>
      <c r="B2866" s="498" t="s">
        <v>1453</v>
      </c>
      <c r="C2866" s="505" t="str">
        <f t="shared" si="139"/>
        <v>15-12</v>
      </c>
      <c r="D2866" s="500">
        <v>0</v>
      </c>
      <c r="F2866" s="492">
        <f t="shared" si="135"/>
        <v>0</v>
      </c>
      <c r="G2866" s="492">
        <f t="shared" si="136"/>
        <v>0</v>
      </c>
      <c r="H2866" s="492">
        <f>IF($S$4="Y",F2866*0.05,0)</f>
        <v>0</v>
      </c>
    </row>
    <row r="2867" spans="1:8" s="494" customFormat="1" ht="15" customHeight="1">
      <c r="A2867" s="490" t="s">
        <v>425</v>
      </c>
      <c r="B2867" s="498" t="s">
        <v>1453</v>
      </c>
      <c r="C2867" s="506" t="str">
        <f t="shared" si="139"/>
        <v>16-16</v>
      </c>
      <c r="D2867" s="500">
        <v>0</v>
      </c>
      <c r="F2867" s="492">
        <f t="shared" si="135"/>
        <v>0</v>
      </c>
      <c r="G2867" s="492">
        <f t="shared" si="136"/>
        <v>0</v>
      </c>
      <c r="H2867" s="492">
        <f>IF($S$5="Y",F2867*0.05,0)</f>
        <v>0</v>
      </c>
    </row>
    <row r="2868" spans="1:8" s="494" customFormat="1" ht="15" customHeight="1">
      <c r="A2868" s="490" t="s">
        <v>425</v>
      </c>
      <c r="B2868" s="498" t="s">
        <v>1453</v>
      </c>
      <c r="C2868" s="507" t="str">
        <f t="shared" si="139"/>
        <v>13-01</v>
      </c>
      <c r="D2868" s="500">
        <v>0</v>
      </c>
      <c r="F2868" s="492">
        <f t="shared" si="135"/>
        <v>0</v>
      </c>
      <c r="G2868" s="492">
        <f t="shared" si="136"/>
        <v>0</v>
      </c>
      <c r="H2868" s="492">
        <f>IF($S$6="Y",F2868*0.05,0)</f>
        <v>0</v>
      </c>
    </row>
    <row r="2869" spans="1:8" s="494" customFormat="1" ht="15" customHeight="1">
      <c r="A2869" s="490" t="s">
        <v>425</v>
      </c>
      <c r="B2869" s="498" t="s">
        <v>1453</v>
      </c>
      <c r="C2869" s="508" t="str">
        <f t="shared" si="139"/>
        <v>07-13</v>
      </c>
      <c r="D2869" s="500">
        <v>0</v>
      </c>
      <c r="F2869" s="492">
        <f t="shared" si="135"/>
        <v>0</v>
      </c>
      <c r="G2869" s="492">
        <f t="shared" si="136"/>
        <v>0</v>
      </c>
      <c r="H2869" s="492">
        <f>IF($S$7="Y",F2869*0.05,0)</f>
        <v>0</v>
      </c>
    </row>
    <row r="2870" spans="1:8" s="494" customFormat="1" ht="15" customHeight="1">
      <c r="A2870" s="490" t="s">
        <v>425</v>
      </c>
      <c r="B2870" s="498" t="s">
        <v>1453</v>
      </c>
      <c r="C2870" s="509" t="str">
        <f t="shared" si="139"/>
        <v>11-26</v>
      </c>
      <c r="D2870" s="500">
        <v>0</v>
      </c>
      <c r="F2870" s="492">
        <f t="shared" si="135"/>
        <v>0</v>
      </c>
      <c r="G2870" s="492">
        <f t="shared" si="136"/>
        <v>0</v>
      </c>
      <c r="H2870" s="492">
        <f>IF($S$8="Y",F2870*0.05,0)</f>
        <v>0</v>
      </c>
    </row>
    <row r="2871" spans="1:8" s="494" customFormat="1" ht="15" customHeight="1">
      <c r="A2871" s="490" t="s">
        <v>425</v>
      </c>
      <c r="B2871" s="498" t="s">
        <v>1453</v>
      </c>
      <c r="C2871" s="512" t="str">
        <f t="shared" si="139"/>
        <v>18-01</v>
      </c>
      <c r="D2871" s="500">
        <v>0</v>
      </c>
      <c r="F2871" s="492">
        <f t="shared" si="135"/>
        <v>0</v>
      </c>
      <c r="G2871" s="492">
        <f t="shared" si="136"/>
        <v>0</v>
      </c>
      <c r="H2871" s="492">
        <f>IF($S$9="Y",F2871*0.05,0)</f>
        <v>0</v>
      </c>
    </row>
    <row r="2872" spans="1:8" s="494" customFormat="1" ht="15" customHeight="1">
      <c r="A2872" s="490" t="s">
        <v>425</v>
      </c>
      <c r="B2872" s="498" t="s">
        <v>1453</v>
      </c>
      <c r="C2872" s="513" t="str">
        <f t="shared" si="139"/>
        <v>Color Code</v>
      </c>
      <c r="D2872" s="500">
        <v>0</v>
      </c>
      <c r="F2872" s="492">
        <f t="shared" si="135"/>
        <v>0</v>
      </c>
      <c r="G2872" s="492">
        <f t="shared" si="136"/>
        <v>0</v>
      </c>
      <c r="H2872" s="492">
        <f>IF($S$10="Y",F2872*0.05,0)</f>
        <v>0</v>
      </c>
    </row>
    <row r="2873" spans="1:8" s="494" customFormat="1" ht="15" customHeight="1">
      <c r="A2873" s="490" t="s">
        <v>419</v>
      </c>
      <c r="B2873" s="498" t="s">
        <v>1454</v>
      </c>
      <c r="C2873" s="499" t="str">
        <f t="shared" si="139"/>
        <v>11-12</v>
      </c>
      <c r="D2873" s="500">
        <v>0</v>
      </c>
      <c r="F2873" s="492">
        <f t="shared" si="135"/>
        <v>0</v>
      </c>
      <c r="G2873" s="492">
        <f t="shared" si="136"/>
        <v>0</v>
      </c>
      <c r="H2873" s="492">
        <f>IF($S$2="Y",F2873*0.05,0)</f>
        <v>0</v>
      </c>
    </row>
    <row r="2874" spans="1:8" s="494" customFormat="1" ht="15" customHeight="1">
      <c r="A2874" s="490" t="s">
        <v>419</v>
      </c>
      <c r="B2874" s="498" t="s">
        <v>1454</v>
      </c>
      <c r="C2874" s="504" t="str">
        <f t="shared" si="139"/>
        <v>14-01</v>
      </c>
      <c r="D2874" s="500">
        <v>0</v>
      </c>
      <c r="F2874" s="492">
        <f t="shared" si="135"/>
        <v>0</v>
      </c>
      <c r="G2874" s="492">
        <f t="shared" si="136"/>
        <v>0</v>
      </c>
      <c r="H2874" s="492">
        <f>IF($S$3="Y",F2874*0.05,0)</f>
        <v>0</v>
      </c>
    </row>
    <row r="2875" spans="1:8" s="494" customFormat="1" ht="15" customHeight="1">
      <c r="A2875" s="490" t="s">
        <v>419</v>
      </c>
      <c r="B2875" s="498" t="s">
        <v>1454</v>
      </c>
      <c r="C2875" s="505" t="str">
        <f t="shared" si="139"/>
        <v>15-12</v>
      </c>
      <c r="D2875" s="500">
        <v>0</v>
      </c>
      <c r="F2875" s="492">
        <f t="shared" si="135"/>
        <v>0</v>
      </c>
      <c r="G2875" s="492">
        <f t="shared" si="136"/>
        <v>0</v>
      </c>
      <c r="H2875" s="492">
        <f>IF($S$4="Y",F2875*0.05,0)</f>
        <v>0</v>
      </c>
    </row>
    <row r="2876" spans="1:8" s="494" customFormat="1" ht="15" customHeight="1">
      <c r="A2876" s="490" t="s">
        <v>419</v>
      </c>
      <c r="B2876" s="498" t="s">
        <v>1454</v>
      </c>
      <c r="C2876" s="506" t="str">
        <f t="shared" si="139"/>
        <v>16-16</v>
      </c>
      <c r="D2876" s="500">
        <v>0</v>
      </c>
      <c r="F2876" s="492">
        <f t="shared" si="135"/>
        <v>0</v>
      </c>
      <c r="G2876" s="492">
        <f t="shared" si="136"/>
        <v>0</v>
      </c>
      <c r="H2876" s="492">
        <f>IF($S$5="Y",F2876*0.05,0)</f>
        <v>0</v>
      </c>
    </row>
    <row r="2877" spans="1:8" s="494" customFormat="1" ht="15" customHeight="1">
      <c r="A2877" s="490" t="s">
        <v>419</v>
      </c>
      <c r="B2877" s="498" t="s">
        <v>1454</v>
      </c>
      <c r="C2877" s="507" t="str">
        <f t="shared" si="139"/>
        <v>13-01</v>
      </c>
      <c r="D2877" s="500">
        <v>0</v>
      </c>
      <c r="F2877" s="492">
        <f t="shared" si="135"/>
        <v>0</v>
      </c>
      <c r="G2877" s="492">
        <f t="shared" si="136"/>
        <v>0</v>
      </c>
      <c r="H2877" s="492">
        <f>IF($S$6="Y",F2877*0.05,0)</f>
        <v>0</v>
      </c>
    </row>
    <row r="2878" spans="1:8" s="494" customFormat="1" ht="15" customHeight="1">
      <c r="A2878" s="490" t="s">
        <v>419</v>
      </c>
      <c r="B2878" s="498" t="s">
        <v>1454</v>
      </c>
      <c r="C2878" s="508" t="str">
        <f t="shared" si="139"/>
        <v>07-13</v>
      </c>
      <c r="D2878" s="500">
        <v>0</v>
      </c>
      <c r="F2878" s="492">
        <f t="shared" si="135"/>
        <v>0</v>
      </c>
      <c r="G2878" s="492">
        <f t="shared" si="136"/>
        <v>0</v>
      </c>
      <c r="H2878" s="492">
        <f>IF($S$7="Y",F2878*0.05,0)</f>
        <v>0</v>
      </c>
    </row>
    <row r="2879" spans="1:8" s="494" customFormat="1" ht="15" customHeight="1">
      <c r="A2879" s="490" t="s">
        <v>419</v>
      </c>
      <c r="B2879" s="498" t="s">
        <v>1454</v>
      </c>
      <c r="C2879" s="509" t="str">
        <f t="shared" si="139"/>
        <v>11-26</v>
      </c>
      <c r="D2879" s="500">
        <v>0</v>
      </c>
      <c r="F2879" s="492">
        <f t="shared" si="135"/>
        <v>0</v>
      </c>
      <c r="G2879" s="492">
        <f t="shared" si="136"/>
        <v>0</v>
      </c>
      <c r="H2879" s="492">
        <f>IF($S$8="Y",F2879*0.05,0)</f>
        <v>0</v>
      </c>
    </row>
    <row r="2880" spans="1:8" s="494" customFormat="1" ht="15" customHeight="1">
      <c r="A2880" s="490" t="s">
        <v>419</v>
      </c>
      <c r="B2880" s="498" t="s">
        <v>1454</v>
      </c>
      <c r="C2880" s="512" t="str">
        <f t="shared" si="139"/>
        <v>18-01</v>
      </c>
      <c r="D2880" s="500">
        <v>0</v>
      </c>
      <c r="F2880" s="492">
        <f t="shared" si="135"/>
        <v>0</v>
      </c>
      <c r="G2880" s="492">
        <f t="shared" si="136"/>
        <v>0</v>
      </c>
      <c r="H2880" s="492">
        <f>IF($S$9="Y",F2880*0.05,0)</f>
        <v>0</v>
      </c>
    </row>
    <row r="2881" spans="1:8" s="494" customFormat="1" ht="15" customHeight="1">
      <c r="A2881" s="490" t="s">
        <v>419</v>
      </c>
      <c r="B2881" s="498" t="s">
        <v>1454</v>
      </c>
      <c r="C2881" s="513" t="str">
        <f t="shared" si="139"/>
        <v>Color Code</v>
      </c>
      <c r="D2881" s="500">
        <v>0</v>
      </c>
      <c r="F2881" s="492">
        <f t="shared" si="135"/>
        <v>0</v>
      </c>
      <c r="G2881" s="492">
        <f t="shared" si="136"/>
        <v>0</v>
      </c>
      <c r="H2881" s="492">
        <f>IF($S$10="Y",F2881*0.05,0)</f>
        <v>0</v>
      </c>
    </row>
    <row r="2882" spans="1:8" s="494" customFormat="1" ht="15" customHeight="1">
      <c r="A2882" s="490" t="s">
        <v>413</v>
      </c>
      <c r="B2882" s="498" t="s">
        <v>1455</v>
      </c>
      <c r="C2882" s="499" t="str">
        <f t="shared" si="139"/>
        <v>11-12</v>
      </c>
      <c r="D2882" s="500">
        <v>0</v>
      </c>
      <c r="F2882" s="492">
        <f t="shared" ref="F2882:F2945" si="140">D2882*E2882</f>
        <v>0</v>
      </c>
      <c r="G2882" s="492">
        <f t="shared" ref="G2882:G2945" si="141">IF($S$11="Y",F2882*0.05,0)</f>
        <v>0</v>
      </c>
      <c r="H2882" s="492">
        <f>IF($S$2="Y",F2882*0.05,0)</f>
        <v>0</v>
      </c>
    </row>
    <row r="2883" spans="1:8" s="494" customFormat="1" ht="15" customHeight="1">
      <c r="A2883" s="490" t="s">
        <v>413</v>
      </c>
      <c r="B2883" s="498" t="s">
        <v>1455</v>
      </c>
      <c r="C2883" s="504" t="str">
        <f t="shared" si="139"/>
        <v>14-01</v>
      </c>
      <c r="D2883" s="500">
        <v>0</v>
      </c>
      <c r="F2883" s="492">
        <f t="shared" si="140"/>
        <v>0</v>
      </c>
      <c r="G2883" s="492">
        <f t="shared" si="141"/>
        <v>0</v>
      </c>
      <c r="H2883" s="492">
        <f>IF($S$3="Y",F2883*0.05,0)</f>
        <v>0</v>
      </c>
    </row>
    <row r="2884" spans="1:8" s="494" customFormat="1" ht="15" customHeight="1">
      <c r="A2884" s="490" t="s">
        <v>413</v>
      </c>
      <c r="B2884" s="498" t="s">
        <v>1455</v>
      </c>
      <c r="C2884" s="505" t="str">
        <f t="shared" si="139"/>
        <v>15-12</v>
      </c>
      <c r="D2884" s="500">
        <v>0</v>
      </c>
      <c r="F2884" s="492">
        <f t="shared" si="140"/>
        <v>0</v>
      </c>
      <c r="G2884" s="492">
        <f t="shared" si="141"/>
        <v>0</v>
      </c>
      <c r="H2884" s="492">
        <f>IF($S$4="Y",F2884*0.05,0)</f>
        <v>0</v>
      </c>
    </row>
    <row r="2885" spans="1:8" s="494" customFormat="1" ht="15" customHeight="1">
      <c r="A2885" s="490" t="s">
        <v>413</v>
      </c>
      <c r="B2885" s="498" t="s">
        <v>1455</v>
      </c>
      <c r="C2885" s="506" t="str">
        <f t="shared" si="139"/>
        <v>16-16</v>
      </c>
      <c r="D2885" s="500">
        <v>0</v>
      </c>
      <c r="F2885" s="492">
        <f t="shared" si="140"/>
        <v>0</v>
      </c>
      <c r="G2885" s="492">
        <f t="shared" si="141"/>
        <v>0</v>
      </c>
      <c r="H2885" s="492">
        <f>IF($S$5="Y",F2885*0.05,0)</f>
        <v>0</v>
      </c>
    </row>
    <row r="2886" spans="1:8" s="494" customFormat="1" ht="15" customHeight="1">
      <c r="A2886" s="490" t="s">
        <v>413</v>
      </c>
      <c r="B2886" s="498" t="s">
        <v>1455</v>
      </c>
      <c r="C2886" s="507" t="str">
        <f t="shared" si="139"/>
        <v>13-01</v>
      </c>
      <c r="D2886" s="500">
        <v>0</v>
      </c>
      <c r="F2886" s="492">
        <f t="shared" si="140"/>
        <v>0</v>
      </c>
      <c r="G2886" s="492">
        <f t="shared" si="141"/>
        <v>0</v>
      </c>
      <c r="H2886" s="492">
        <f>IF($S$6="Y",F2886*0.05,0)</f>
        <v>0</v>
      </c>
    </row>
    <row r="2887" spans="1:8" s="494" customFormat="1" ht="15" customHeight="1">
      <c r="A2887" s="490" t="s">
        <v>413</v>
      </c>
      <c r="B2887" s="498" t="s">
        <v>1455</v>
      </c>
      <c r="C2887" s="508" t="str">
        <f t="shared" si="139"/>
        <v>07-13</v>
      </c>
      <c r="D2887" s="500">
        <v>0</v>
      </c>
      <c r="F2887" s="492">
        <f t="shared" si="140"/>
        <v>0</v>
      </c>
      <c r="G2887" s="492">
        <f t="shared" si="141"/>
        <v>0</v>
      </c>
      <c r="H2887" s="492">
        <f>IF($S$7="Y",F2887*0.05,0)</f>
        <v>0</v>
      </c>
    </row>
    <row r="2888" spans="1:8" s="494" customFormat="1" ht="15" customHeight="1">
      <c r="A2888" s="490" t="s">
        <v>413</v>
      </c>
      <c r="B2888" s="498" t="s">
        <v>1455</v>
      </c>
      <c r="C2888" s="509" t="str">
        <f t="shared" si="139"/>
        <v>11-26</v>
      </c>
      <c r="D2888" s="500">
        <v>0</v>
      </c>
      <c r="F2888" s="492">
        <f t="shared" si="140"/>
        <v>0</v>
      </c>
      <c r="G2888" s="492">
        <f t="shared" si="141"/>
        <v>0</v>
      </c>
      <c r="H2888" s="492">
        <f>IF($S$8="Y",F2888*0.05,0)</f>
        <v>0</v>
      </c>
    </row>
    <row r="2889" spans="1:8" s="494" customFormat="1" ht="15" customHeight="1">
      <c r="A2889" s="490" t="s">
        <v>413</v>
      </c>
      <c r="B2889" s="498" t="s">
        <v>1455</v>
      </c>
      <c r="C2889" s="512" t="str">
        <f t="shared" si="139"/>
        <v>18-01</v>
      </c>
      <c r="D2889" s="500">
        <v>0</v>
      </c>
      <c r="F2889" s="492">
        <f t="shared" si="140"/>
        <v>0</v>
      </c>
      <c r="G2889" s="492">
        <f t="shared" si="141"/>
        <v>0</v>
      </c>
      <c r="H2889" s="492">
        <f>IF($S$9="Y",F2889*0.05,0)</f>
        <v>0</v>
      </c>
    </row>
    <row r="2890" spans="1:8" s="494" customFormat="1" ht="15" customHeight="1">
      <c r="A2890" s="490" t="s">
        <v>413</v>
      </c>
      <c r="B2890" s="498" t="s">
        <v>1455</v>
      </c>
      <c r="C2890" s="513" t="str">
        <f t="shared" si="139"/>
        <v>Color Code</v>
      </c>
      <c r="D2890" s="500">
        <v>0</v>
      </c>
      <c r="F2890" s="492">
        <f t="shared" si="140"/>
        <v>0</v>
      </c>
      <c r="G2890" s="492">
        <f t="shared" si="141"/>
        <v>0</v>
      </c>
      <c r="H2890" s="492">
        <f>IF($S$10="Y",F2890*0.05,0)</f>
        <v>0</v>
      </c>
    </row>
    <row r="2891" spans="1:8" s="494" customFormat="1" ht="15" customHeight="1">
      <c r="A2891" s="490" t="s">
        <v>415</v>
      </c>
      <c r="B2891" s="498" t="s">
        <v>1456</v>
      </c>
      <c r="C2891" s="499" t="str">
        <f t="shared" si="139"/>
        <v>11-12</v>
      </c>
      <c r="D2891" s="500">
        <v>0</v>
      </c>
      <c r="F2891" s="492">
        <f t="shared" si="140"/>
        <v>0</v>
      </c>
      <c r="G2891" s="492">
        <f t="shared" si="141"/>
        <v>0</v>
      </c>
      <c r="H2891" s="492">
        <f>IF($S$2="Y",F2891*0.05,0)</f>
        <v>0</v>
      </c>
    </row>
    <row r="2892" spans="1:8" s="494" customFormat="1" ht="15" customHeight="1">
      <c r="A2892" s="490" t="s">
        <v>415</v>
      </c>
      <c r="B2892" s="498" t="s">
        <v>1456</v>
      </c>
      <c r="C2892" s="504" t="str">
        <f t="shared" si="139"/>
        <v>14-01</v>
      </c>
      <c r="D2892" s="500">
        <v>0</v>
      </c>
      <c r="F2892" s="492">
        <f t="shared" si="140"/>
        <v>0</v>
      </c>
      <c r="G2892" s="492">
        <f t="shared" si="141"/>
        <v>0</v>
      </c>
      <c r="H2892" s="492">
        <f>IF($S$3="Y",F2892*0.05,0)</f>
        <v>0</v>
      </c>
    </row>
    <row r="2893" spans="1:8" s="494" customFormat="1" ht="15" customHeight="1">
      <c r="A2893" s="490" t="s">
        <v>415</v>
      </c>
      <c r="B2893" s="498" t="s">
        <v>1456</v>
      </c>
      <c r="C2893" s="505" t="str">
        <f t="shared" si="139"/>
        <v>15-12</v>
      </c>
      <c r="D2893" s="500">
        <v>0</v>
      </c>
      <c r="F2893" s="492">
        <f t="shared" si="140"/>
        <v>0</v>
      </c>
      <c r="G2893" s="492">
        <f t="shared" si="141"/>
        <v>0</v>
      </c>
      <c r="H2893" s="492">
        <f>IF($S$4="Y",F2893*0.05,0)</f>
        <v>0</v>
      </c>
    </row>
    <row r="2894" spans="1:8" s="494" customFormat="1" ht="15" customHeight="1">
      <c r="A2894" s="490" t="s">
        <v>415</v>
      </c>
      <c r="B2894" s="498" t="s">
        <v>1456</v>
      </c>
      <c r="C2894" s="506" t="str">
        <f t="shared" si="139"/>
        <v>16-16</v>
      </c>
      <c r="D2894" s="500">
        <v>0</v>
      </c>
      <c r="F2894" s="492">
        <f t="shared" si="140"/>
        <v>0</v>
      </c>
      <c r="G2894" s="492">
        <f t="shared" si="141"/>
        <v>0</v>
      </c>
      <c r="H2894" s="492">
        <f>IF($S$5="Y",F2894*0.05,0)</f>
        <v>0</v>
      </c>
    </row>
    <row r="2895" spans="1:8" s="494" customFormat="1" ht="15" customHeight="1">
      <c r="A2895" s="490" t="s">
        <v>415</v>
      </c>
      <c r="B2895" s="498" t="s">
        <v>1456</v>
      </c>
      <c r="C2895" s="507" t="str">
        <f t="shared" si="139"/>
        <v>13-01</v>
      </c>
      <c r="D2895" s="500">
        <v>0</v>
      </c>
      <c r="F2895" s="492">
        <f t="shared" si="140"/>
        <v>0</v>
      </c>
      <c r="G2895" s="492">
        <f t="shared" si="141"/>
        <v>0</v>
      </c>
      <c r="H2895" s="492">
        <f>IF($S$6="Y",F2895*0.05,0)</f>
        <v>0</v>
      </c>
    </row>
    <row r="2896" spans="1:8" s="494" customFormat="1" ht="15" customHeight="1">
      <c r="A2896" s="490" t="s">
        <v>415</v>
      </c>
      <c r="B2896" s="498" t="s">
        <v>1456</v>
      </c>
      <c r="C2896" s="508" t="str">
        <f t="shared" si="139"/>
        <v>07-13</v>
      </c>
      <c r="D2896" s="500">
        <v>0</v>
      </c>
      <c r="F2896" s="492">
        <f t="shared" si="140"/>
        <v>0</v>
      </c>
      <c r="G2896" s="492">
        <f t="shared" si="141"/>
        <v>0</v>
      </c>
      <c r="H2896" s="492">
        <f>IF($S$7="Y",F2896*0.05,0)</f>
        <v>0</v>
      </c>
    </row>
    <row r="2897" spans="1:8" s="494" customFormat="1" ht="15" customHeight="1">
      <c r="A2897" s="490" t="s">
        <v>415</v>
      </c>
      <c r="B2897" s="498" t="s">
        <v>1456</v>
      </c>
      <c r="C2897" s="509" t="str">
        <f t="shared" si="139"/>
        <v>11-26</v>
      </c>
      <c r="D2897" s="500">
        <v>0</v>
      </c>
      <c r="F2897" s="492">
        <f t="shared" si="140"/>
        <v>0</v>
      </c>
      <c r="G2897" s="492">
        <f t="shared" si="141"/>
        <v>0</v>
      </c>
      <c r="H2897" s="492">
        <f>IF($S$8="Y",F2897*0.05,0)</f>
        <v>0</v>
      </c>
    </row>
    <row r="2898" spans="1:8" s="494" customFormat="1" ht="15" customHeight="1">
      <c r="A2898" s="490" t="s">
        <v>415</v>
      </c>
      <c r="B2898" s="498" t="s">
        <v>1456</v>
      </c>
      <c r="C2898" s="512" t="str">
        <f t="shared" si="139"/>
        <v>18-01</v>
      </c>
      <c r="D2898" s="500">
        <v>0</v>
      </c>
      <c r="F2898" s="492">
        <f t="shared" si="140"/>
        <v>0</v>
      </c>
      <c r="G2898" s="492">
        <f t="shared" si="141"/>
        <v>0</v>
      </c>
      <c r="H2898" s="492">
        <f>IF($S$9="Y",F2898*0.05,0)</f>
        <v>0</v>
      </c>
    </row>
    <row r="2899" spans="1:8" s="494" customFormat="1" ht="15" customHeight="1">
      <c r="A2899" s="490" t="s">
        <v>415</v>
      </c>
      <c r="B2899" s="498" t="s">
        <v>1456</v>
      </c>
      <c r="C2899" s="513" t="str">
        <f t="shared" si="139"/>
        <v>Color Code</v>
      </c>
      <c r="D2899" s="500">
        <v>0</v>
      </c>
      <c r="F2899" s="492">
        <f t="shared" si="140"/>
        <v>0</v>
      </c>
      <c r="G2899" s="492">
        <f t="shared" si="141"/>
        <v>0</v>
      </c>
      <c r="H2899" s="492">
        <f>IF($S$10="Y",F2899*0.05,0)</f>
        <v>0</v>
      </c>
    </row>
    <row r="2900" spans="1:8" s="494" customFormat="1" ht="15" customHeight="1">
      <c r="A2900" s="490" t="s">
        <v>431</v>
      </c>
      <c r="B2900" s="498" t="s">
        <v>1457</v>
      </c>
      <c r="C2900" s="499" t="str">
        <f t="shared" si="139"/>
        <v>11-12</v>
      </c>
      <c r="D2900" s="500">
        <v>0</v>
      </c>
      <c r="F2900" s="492">
        <f t="shared" si="140"/>
        <v>0</v>
      </c>
      <c r="G2900" s="492">
        <f t="shared" si="141"/>
        <v>0</v>
      </c>
      <c r="H2900" s="492">
        <f>IF($S$2="Y",F2900*0.05,0)</f>
        <v>0</v>
      </c>
    </row>
    <row r="2901" spans="1:8" s="494" customFormat="1" ht="15" customHeight="1">
      <c r="A2901" s="490" t="s">
        <v>431</v>
      </c>
      <c r="B2901" s="498" t="s">
        <v>1457</v>
      </c>
      <c r="C2901" s="504" t="str">
        <f t="shared" si="139"/>
        <v>14-01</v>
      </c>
      <c r="D2901" s="500">
        <v>0</v>
      </c>
      <c r="F2901" s="492">
        <f t="shared" si="140"/>
        <v>0</v>
      </c>
      <c r="G2901" s="492">
        <f t="shared" si="141"/>
        <v>0</v>
      </c>
      <c r="H2901" s="492">
        <f>IF($S$3="Y",F2901*0.05,0)</f>
        <v>0</v>
      </c>
    </row>
    <row r="2902" spans="1:8" s="494" customFormat="1" ht="15" customHeight="1">
      <c r="A2902" s="490" t="s">
        <v>431</v>
      </c>
      <c r="B2902" s="498" t="s">
        <v>1457</v>
      </c>
      <c r="C2902" s="505" t="str">
        <f t="shared" si="139"/>
        <v>15-12</v>
      </c>
      <c r="D2902" s="500">
        <v>0</v>
      </c>
      <c r="F2902" s="492">
        <f t="shared" si="140"/>
        <v>0</v>
      </c>
      <c r="G2902" s="492">
        <f t="shared" si="141"/>
        <v>0</v>
      </c>
      <c r="H2902" s="492">
        <f>IF($S$4="Y",F2902*0.05,0)</f>
        <v>0</v>
      </c>
    </row>
    <row r="2903" spans="1:8" s="494" customFormat="1" ht="15" customHeight="1">
      <c r="A2903" s="490" t="s">
        <v>431</v>
      </c>
      <c r="B2903" s="498" t="s">
        <v>1457</v>
      </c>
      <c r="C2903" s="506" t="str">
        <f t="shared" si="139"/>
        <v>16-16</v>
      </c>
      <c r="D2903" s="500">
        <v>0</v>
      </c>
      <c r="F2903" s="492">
        <f t="shared" si="140"/>
        <v>0</v>
      </c>
      <c r="G2903" s="492">
        <f t="shared" si="141"/>
        <v>0</v>
      </c>
      <c r="H2903" s="492">
        <f>IF($S$5="Y",F2903*0.05,0)</f>
        <v>0</v>
      </c>
    </row>
    <row r="2904" spans="1:8" s="494" customFormat="1" ht="15" customHeight="1">
      <c r="A2904" s="490" t="s">
        <v>431</v>
      </c>
      <c r="B2904" s="498" t="s">
        <v>1457</v>
      </c>
      <c r="C2904" s="507" t="str">
        <f t="shared" si="139"/>
        <v>13-01</v>
      </c>
      <c r="D2904" s="500">
        <v>0</v>
      </c>
      <c r="F2904" s="492">
        <f t="shared" si="140"/>
        <v>0</v>
      </c>
      <c r="G2904" s="492">
        <f t="shared" si="141"/>
        <v>0</v>
      </c>
      <c r="H2904" s="492">
        <f>IF($S$6="Y",F2904*0.05,0)</f>
        <v>0</v>
      </c>
    </row>
    <row r="2905" spans="1:8" s="494" customFormat="1" ht="15" customHeight="1">
      <c r="A2905" s="490" t="s">
        <v>431</v>
      </c>
      <c r="B2905" s="498" t="s">
        <v>1457</v>
      </c>
      <c r="C2905" s="508" t="str">
        <f t="shared" si="139"/>
        <v>07-13</v>
      </c>
      <c r="D2905" s="500">
        <v>0</v>
      </c>
      <c r="F2905" s="492">
        <f t="shared" si="140"/>
        <v>0</v>
      </c>
      <c r="G2905" s="492">
        <f t="shared" si="141"/>
        <v>0</v>
      </c>
      <c r="H2905" s="492">
        <f>IF($S$7="Y",F2905*0.05,0)</f>
        <v>0</v>
      </c>
    </row>
    <row r="2906" spans="1:8" s="494" customFormat="1" ht="15" customHeight="1">
      <c r="A2906" s="490" t="s">
        <v>431</v>
      </c>
      <c r="B2906" s="498" t="s">
        <v>1457</v>
      </c>
      <c r="C2906" s="509" t="str">
        <f t="shared" si="139"/>
        <v>11-26</v>
      </c>
      <c r="D2906" s="500">
        <v>0</v>
      </c>
      <c r="F2906" s="492">
        <f t="shared" si="140"/>
        <v>0</v>
      </c>
      <c r="G2906" s="492">
        <f t="shared" si="141"/>
        <v>0</v>
      </c>
      <c r="H2906" s="492">
        <f>IF($S$8="Y",F2906*0.05,0)</f>
        <v>0</v>
      </c>
    </row>
    <row r="2907" spans="1:8" s="494" customFormat="1" ht="15" customHeight="1">
      <c r="A2907" s="490" t="s">
        <v>431</v>
      </c>
      <c r="B2907" s="498" t="s">
        <v>1457</v>
      </c>
      <c r="C2907" s="512" t="str">
        <f t="shared" si="139"/>
        <v>18-01</v>
      </c>
      <c r="D2907" s="500">
        <v>0</v>
      </c>
      <c r="F2907" s="492">
        <f t="shared" si="140"/>
        <v>0</v>
      </c>
      <c r="G2907" s="492">
        <f t="shared" si="141"/>
        <v>0</v>
      </c>
      <c r="H2907" s="492">
        <f>IF($S$9="Y",F2907*0.05,0)</f>
        <v>0</v>
      </c>
    </row>
    <row r="2908" spans="1:8" s="494" customFormat="1" ht="15" customHeight="1">
      <c r="A2908" s="490" t="s">
        <v>431</v>
      </c>
      <c r="B2908" s="498" t="s">
        <v>1457</v>
      </c>
      <c r="C2908" s="513" t="str">
        <f t="shared" si="139"/>
        <v>Color Code</v>
      </c>
      <c r="D2908" s="500">
        <v>0</v>
      </c>
      <c r="F2908" s="492">
        <f t="shared" si="140"/>
        <v>0</v>
      </c>
      <c r="G2908" s="492">
        <f t="shared" si="141"/>
        <v>0</v>
      </c>
      <c r="H2908" s="492">
        <f>IF($S$10="Y",F2908*0.05,0)</f>
        <v>0</v>
      </c>
    </row>
    <row r="2909" spans="1:8" s="494" customFormat="1" ht="15" customHeight="1">
      <c r="A2909" s="490" t="s">
        <v>433</v>
      </c>
      <c r="B2909" s="498" t="s">
        <v>1458</v>
      </c>
      <c r="C2909" s="499" t="str">
        <f t="shared" si="139"/>
        <v>11-12</v>
      </c>
      <c r="D2909" s="500">
        <v>0</v>
      </c>
      <c r="F2909" s="492">
        <f t="shared" si="140"/>
        <v>0</v>
      </c>
      <c r="G2909" s="492">
        <f t="shared" si="141"/>
        <v>0</v>
      </c>
      <c r="H2909" s="492">
        <f>IF($S$2="Y",F2909*0.05,0)</f>
        <v>0</v>
      </c>
    </row>
    <row r="2910" spans="1:8" s="494" customFormat="1" ht="15" customHeight="1">
      <c r="A2910" s="490" t="s">
        <v>433</v>
      </c>
      <c r="B2910" s="498" t="s">
        <v>1458</v>
      </c>
      <c r="C2910" s="504" t="str">
        <f t="shared" ref="C2910:C2973" si="142">C2901</f>
        <v>14-01</v>
      </c>
      <c r="D2910" s="500">
        <v>0</v>
      </c>
      <c r="F2910" s="492">
        <f t="shared" si="140"/>
        <v>0</v>
      </c>
      <c r="G2910" s="492">
        <f t="shared" si="141"/>
        <v>0</v>
      </c>
      <c r="H2910" s="492">
        <f>IF($S$3="Y",F2910*0.05,0)</f>
        <v>0</v>
      </c>
    </row>
    <row r="2911" spans="1:8" s="494" customFormat="1" ht="15" customHeight="1">
      <c r="A2911" s="490" t="s">
        <v>433</v>
      </c>
      <c r="B2911" s="498" t="s">
        <v>1458</v>
      </c>
      <c r="C2911" s="505" t="str">
        <f t="shared" si="142"/>
        <v>15-12</v>
      </c>
      <c r="D2911" s="500">
        <v>0</v>
      </c>
      <c r="F2911" s="492">
        <f t="shared" si="140"/>
        <v>0</v>
      </c>
      <c r="G2911" s="492">
        <f t="shared" si="141"/>
        <v>0</v>
      </c>
      <c r="H2911" s="492">
        <f>IF($S$4="Y",F2911*0.05,0)</f>
        <v>0</v>
      </c>
    </row>
    <row r="2912" spans="1:8" s="494" customFormat="1" ht="15" customHeight="1">
      <c r="A2912" s="490" t="s">
        <v>433</v>
      </c>
      <c r="B2912" s="498" t="s">
        <v>1458</v>
      </c>
      <c r="C2912" s="506" t="str">
        <f t="shared" si="142"/>
        <v>16-16</v>
      </c>
      <c r="D2912" s="500">
        <v>0</v>
      </c>
      <c r="F2912" s="492">
        <f t="shared" si="140"/>
        <v>0</v>
      </c>
      <c r="G2912" s="492">
        <f t="shared" si="141"/>
        <v>0</v>
      </c>
      <c r="H2912" s="492">
        <f>IF($S$5="Y",F2912*0.05,0)</f>
        <v>0</v>
      </c>
    </row>
    <row r="2913" spans="1:8" s="494" customFormat="1" ht="15" customHeight="1">
      <c r="A2913" s="490" t="s">
        <v>433</v>
      </c>
      <c r="B2913" s="498" t="s">
        <v>1458</v>
      </c>
      <c r="C2913" s="507" t="str">
        <f t="shared" si="142"/>
        <v>13-01</v>
      </c>
      <c r="D2913" s="500">
        <v>0</v>
      </c>
      <c r="F2913" s="492">
        <f t="shared" si="140"/>
        <v>0</v>
      </c>
      <c r="G2913" s="492">
        <f t="shared" si="141"/>
        <v>0</v>
      </c>
      <c r="H2913" s="492">
        <f>IF($S$6="Y",F2913*0.05,0)</f>
        <v>0</v>
      </c>
    </row>
    <row r="2914" spans="1:8" s="494" customFormat="1" ht="15" customHeight="1">
      <c r="A2914" s="490" t="s">
        <v>433</v>
      </c>
      <c r="B2914" s="498" t="s">
        <v>1458</v>
      </c>
      <c r="C2914" s="508" t="str">
        <f t="shared" si="142"/>
        <v>07-13</v>
      </c>
      <c r="D2914" s="500">
        <v>0</v>
      </c>
      <c r="F2914" s="492">
        <f t="shared" si="140"/>
        <v>0</v>
      </c>
      <c r="G2914" s="492">
        <f t="shared" si="141"/>
        <v>0</v>
      </c>
      <c r="H2914" s="492">
        <f>IF($S$7="Y",F2914*0.05,0)</f>
        <v>0</v>
      </c>
    </row>
    <row r="2915" spans="1:8" s="494" customFormat="1" ht="15" customHeight="1">
      <c r="A2915" s="490" t="s">
        <v>433</v>
      </c>
      <c r="B2915" s="498" t="s">
        <v>1458</v>
      </c>
      <c r="C2915" s="509" t="str">
        <f t="shared" si="142"/>
        <v>11-26</v>
      </c>
      <c r="D2915" s="500">
        <v>0</v>
      </c>
      <c r="F2915" s="492">
        <f t="shared" si="140"/>
        <v>0</v>
      </c>
      <c r="G2915" s="492">
        <f t="shared" si="141"/>
        <v>0</v>
      </c>
      <c r="H2915" s="492">
        <f>IF($S$8="Y",F2915*0.05,0)</f>
        <v>0</v>
      </c>
    </row>
    <row r="2916" spans="1:8" s="494" customFormat="1" ht="15" customHeight="1">
      <c r="A2916" s="490" t="s">
        <v>433</v>
      </c>
      <c r="B2916" s="498" t="s">
        <v>1458</v>
      </c>
      <c r="C2916" s="512" t="str">
        <f t="shared" si="142"/>
        <v>18-01</v>
      </c>
      <c r="D2916" s="500">
        <v>0</v>
      </c>
      <c r="F2916" s="492">
        <f t="shared" si="140"/>
        <v>0</v>
      </c>
      <c r="G2916" s="492">
        <f t="shared" si="141"/>
        <v>0</v>
      </c>
      <c r="H2916" s="492">
        <f>IF($S$9="Y",F2916*0.05,0)</f>
        <v>0</v>
      </c>
    </row>
    <row r="2917" spans="1:8" s="494" customFormat="1" ht="15" customHeight="1">
      <c r="A2917" s="490" t="s">
        <v>433</v>
      </c>
      <c r="B2917" s="498" t="s">
        <v>1458</v>
      </c>
      <c r="C2917" s="513" t="str">
        <f t="shared" si="142"/>
        <v>Color Code</v>
      </c>
      <c r="D2917" s="500">
        <v>0</v>
      </c>
      <c r="F2917" s="492">
        <f t="shared" si="140"/>
        <v>0</v>
      </c>
      <c r="G2917" s="492">
        <f t="shared" si="141"/>
        <v>0</v>
      </c>
      <c r="H2917" s="492">
        <f>IF($S$10="Y",F2917*0.05,0)</f>
        <v>0</v>
      </c>
    </row>
    <row r="2918" spans="1:8" s="494" customFormat="1" ht="15" customHeight="1">
      <c r="A2918" s="490" t="s">
        <v>421</v>
      </c>
      <c r="B2918" s="498" t="s">
        <v>1459</v>
      </c>
      <c r="C2918" s="499" t="str">
        <f t="shared" si="142"/>
        <v>11-12</v>
      </c>
      <c r="D2918" s="500">
        <v>0</v>
      </c>
      <c r="F2918" s="492">
        <f t="shared" si="140"/>
        <v>0</v>
      </c>
      <c r="G2918" s="492">
        <f t="shared" si="141"/>
        <v>0</v>
      </c>
      <c r="H2918" s="492">
        <f>IF($S$2="Y",F2918*0.05,0)</f>
        <v>0</v>
      </c>
    </row>
    <row r="2919" spans="1:8" s="494" customFormat="1" ht="15" customHeight="1">
      <c r="A2919" s="490" t="s">
        <v>421</v>
      </c>
      <c r="B2919" s="498" t="s">
        <v>1459</v>
      </c>
      <c r="C2919" s="504" t="str">
        <f t="shared" si="142"/>
        <v>14-01</v>
      </c>
      <c r="D2919" s="500">
        <v>0</v>
      </c>
      <c r="F2919" s="492">
        <f t="shared" si="140"/>
        <v>0</v>
      </c>
      <c r="G2919" s="492">
        <f t="shared" si="141"/>
        <v>0</v>
      </c>
      <c r="H2919" s="492">
        <f>IF($S$3="Y",F2919*0.05,0)</f>
        <v>0</v>
      </c>
    </row>
    <row r="2920" spans="1:8" s="494" customFormat="1" ht="15" customHeight="1">
      <c r="A2920" s="490" t="s">
        <v>421</v>
      </c>
      <c r="B2920" s="498" t="s">
        <v>1459</v>
      </c>
      <c r="C2920" s="505" t="str">
        <f t="shared" si="142"/>
        <v>15-12</v>
      </c>
      <c r="D2920" s="500">
        <v>0</v>
      </c>
      <c r="F2920" s="492">
        <f t="shared" si="140"/>
        <v>0</v>
      </c>
      <c r="G2920" s="492">
        <f t="shared" si="141"/>
        <v>0</v>
      </c>
      <c r="H2920" s="492">
        <f>IF($S$4="Y",F2920*0.05,0)</f>
        <v>0</v>
      </c>
    </row>
    <row r="2921" spans="1:8" s="494" customFormat="1" ht="15" customHeight="1">
      <c r="A2921" s="490" t="s">
        <v>421</v>
      </c>
      <c r="B2921" s="498" t="s">
        <v>1459</v>
      </c>
      <c r="C2921" s="506" t="str">
        <f t="shared" si="142"/>
        <v>16-16</v>
      </c>
      <c r="D2921" s="500">
        <v>0</v>
      </c>
      <c r="F2921" s="492">
        <f t="shared" si="140"/>
        <v>0</v>
      </c>
      <c r="G2921" s="492">
        <f t="shared" si="141"/>
        <v>0</v>
      </c>
      <c r="H2921" s="492">
        <f>IF($S$5="Y",F2921*0.05,0)</f>
        <v>0</v>
      </c>
    </row>
    <row r="2922" spans="1:8" s="494" customFormat="1" ht="15" customHeight="1">
      <c r="A2922" s="490" t="s">
        <v>421</v>
      </c>
      <c r="B2922" s="498" t="s">
        <v>1459</v>
      </c>
      <c r="C2922" s="507" t="str">
        <f t="shared" si="142"/>
        <v>13-01</v>
      </c>
      <c r="D2922" s="500">
        <v>0</v>
      </c>
      <c r="F2922" s="492">
        <f t="shared" si="140"/>
        <v>0</v>
      </c>
      <c r="G2922" s="492">
        <f t="shared" si="141"/>
        <v>0</v>
      </c>
      <c r="H2922" s="492">
        <f>IF($S$6="Y",F2922*0.05,0)</f>
        <v>0</v>
      </c>
    </row>
    <row r="2923" spans="1:8" s="494" customFormat="1" ht="15" customHeight="1">
      <c r="A2923" s="490" t="s">
        <v>421</v>
      </c>
      <c r="B2923" s="498" t="s">
        <v>1459</v>
      </c>
      <c r="C2923" s="508" t="str">
        <f t="shared" si="142"/>
        <v>07-13</v>
      </c>
      <c r="D2923" s="500">
        <v>0</v>
      </c>
      <c r="F2923" s="492">
        <f t="shared" si="140"/>
        <v>0</v>
      </c>
      <c r="G2923" s="492">
        <f t="shared" si="141"/>
        <v>0</v>
      </c>
      <c r="H2923" s="492">
        <f>IF($S$7="Y",F2923*0.05,0)</f>
        <v>0</v>
      </c>
    </row>
    <row r="2924" spans="1:8" s="494" customFormat="1" ht="15" customHeight="1">
      <c r="A2924" s="490" t="s">
        <v>421</v>
      </c>
      <c r="B2924" s="498" t="s">
        <v>1459</v>
      </c>
      <c r="C2924" s="509" t="str">
        <f t="shared" si="142"/>
        <v>11-26</v>
      </c>
      <c r="D2924" s="500">
        <v>0</v>
      </c>
      <c r="F2924" s="492">
        <f t="shared" si="140"/>
        <v>0</v>
      </c>
      <c r="G2924" s="492">
        <f t="shared" si="141"/>
        <v>0</v>
      </c>
      <c r="H2924" s="492">
        <f>IF($S$8="Y",F2924*0.05,0)</f>
        <v>0</v>
      </c>
    </row>
    <row r="2925" spans="1:8" s="494" customFormat="1" ht="15" customHeight="1">
      <c r="A2925" s="490" t="s">
        <v>421</v>
      </c>
      <c r="B2925" s="498" t="s">
        <v>1459</v>
      </c>
      <c r="C2925" s="512" t="str">
        <f t="shared" si="142"/>
        <v>18-01</v>
      </c>
      <c r="D2925" s="500">
        <v>0</v>
      </c>
      <c r="F2925" s="492">
        <f t="shared" si="140"/>
        <v>0</v>
      </c>
      <c r="G2925" s="492">
        <f t="shared" si="141"/>
        <v>0</v>
      </c>
      <c r="H2925" s="492">
        <f>IF($S$9="Y",F2925*0.05,0)</f>
        <v>0</v>
      </c>
    </row>
    <row r="2926" spans="1:8" s="494" customFormat="1" ht="15" customHeight="1">
      <c r="A2926" s="490" t="s">
        <v>421</v>
      </c>
      <c r="B2926" s="498" t="s">
        <v>1459</v>
      </c>
      <c r="C2926" s="513" t="str">
        <f t="shared" si="142"/>
        <v>Color Code</v>
      </c>
      <c r="D2926" s="500">
        <v>0</v>
      </c>
      <c r="F2926" s="492">
        <f t="shared" si="140"/>
        <v>0</v>
      </c>
      <c r="G2926" s="492">
        <f t="shared" si="141"/>
        <v>0</v>
      </c>
      <c r="H2926" s="492">
        <f>IF($S$10="Y",F2926*0.05,0)</f>
        <v>0</v>
      </c>
    </row>
    <row r="2927" spans="1:8" s="494" customFormat="1" ht="15" customHeight="1">
      <c r="A2927" s="490" t="s">
        <v>423</v>
      </c>
      <c r="B2927" s="498" t="s">
        <v>1460</v>
      </c>
      <c r="C2927" s="499" t="str">
        <f t="shared" si="142"/>
        <v>11-12</v>
      </c>
      <c r="D2927" s="500">
        <v>0</v>
      </c>
      <c r="F2927" s="492">
        <f t="shared" si="140"/>
        <v>0</v>
      </c>
      <c r="G2927" s="492">
        <f t="shared" si="141"/>
        <v>0</v>
      </c>
      <c r="H2927" s="492">
        <f>IF($S$2="Y",F2927*0.05,0)</f>
        <v>0</v>
      </c>
    </row>
    <row r="2928" spans="1:8" s="494" customFormat="1" ht="15" customHeight="1">
      <c r="A2928" s="490" t="s">
        <v>423</v>
      </c>
      <c r="B2928" s="498" t="s">
        <v>1460</v>
      </c>
      <c r="C2928" s="504" t="str">
        <f t="shared" si="142"/>
        <v>14-01</v>
      </c>
      <c r="D2928" s="500">
        <v>0</v>
      </c>
      <c r="F2928" s="492">
        <f t="shared" si="140"/>
        <v>0</v>
      </c>
      <c r="G2928" s="492">
        <f t="shared" si="141"/>
        <v>0</v>
      </c>
      <c r="H2928" s="492">
        <f>IF($S$3="Y",F2928*0.05,0)</f>
        <v>0</v>
      </c>
    </row>
    <row r="2929" spans="1:8" s="494" customFormat="1" ht="15" customHeight="1">
      <c r="A2929" s="490" t="s">
        <v>423</v>
      </c>
      <c r="B2929" s="498" t="s">
        <v>1460</v>
      </c>
      <c r="C2929" s="505" t="str">
        <f t="shared" si="142"/>
        <v>15-12</v>
      </c>
      <c r="D2929" s="500">
        <v>0</v>
      </c>
      <c r="F2929" s="492">
        <f t="shared" si="140"/>
        <v>0</v>
      </c>
      <c r="G2929" s="492">
        <f t="shared" si="141"/>
        <v>0</v>
      </c>
      <c r="H2929" s="492">
        <f>IF($S$4="Y",F2929*0.05,0)</f>
        <v>0</v>
      </c>
    </row>
    <row r="2930" spans="1:8" s="494" customFormat="1" ht="15" customHeight="1">
      <c r="A2930" s="490" t="s">
        <v>423</v>
      </c>
      <c r="B2930" s="498" t="s">
        <v>1460</v>
      </c>
      <c r="C2930" s="506" t="str">
        <f t="shared" si="142"/>
        <v>16-16</v>
      </c>
      <c r="D2930" s="500">
        <v>0</v>
      </c>
      <c r="F2930" s="492">
        <f t="shared" si="140"/>
        <v>0</v>
      </c>
      <c r="G2930" s="492">
        <f t="shared" si="141"/>
        <v>0</v>
      </c>
      <c r="H2930" s="492">
        <f>IF($S$5="Y",F2930*0.05,0)</f>
        <v>0</v>
      </c>
    </row>
    <row r="2931" spans="1:8" s="494" customFormat="1" ht="15" customHeight="1">
      <c r="A2931" s="490" t="s">
        <v>423</v>
      </c>
      <c r="B2931" s="498" t="s">
        <v>1460</v>
      </c>
      <c r="C2931" s="507" t="str">
        <f t="shared" si="142"/>
        <v>13-01</v>
      </c>
      <c r="D2931" s="500">
        <v>0</v>
      </c>
      <c r="F2931" s="492">
        <f t="shared" si="140"/>
        <v>0</v>
      </c>
      <c r="G2931" s="492">
        <f t="shared" si="141"/>
        <v>0</v>
      </c>
      <c r="H2931" s="492">
        <f>IF($S$6="Y",F2931*0.05,0)</f>
        <v>0</v>
      </c>
    </row>
    <row r="2932" spans="1:8" s="494" customFormat="1" ht="15" customHeight="1">
      <c r="A2932" s="490" t="s">
        <v>423</v>
      </c>
      <c r="B2932" s="498" t="s">
        <v>1460</v>
      </c>
      <c r="C2932" s="508" t="str">
        <f t="shared" si="142"/>
        <v>07-13</v>
      </c>
      <c r="D2932" s="500">
        <v>0</v>
      </c>
      <c r="F2932" s="492">
        <f t="shared" si="140"/>
        <v>0</v>
      </c>
      <c r="G2932" s="492">
        <f t="shared" si="141"/>
        <v>0</v>
      </c>
      <c r="H2932" s="492">
        <f>IF($S$7="Y",F2932*0.05,0)</f>
        <v>0</v>
      </c>
    </row>
    <row r="2933" spans="1:8" s="494" customFormat="1" ht="15" customHeight="1">
      <c r="A2933" s="490" t="s">
        <v>423</v>
      </c>
      <c r="B2933" s="498" t="s">
        <v>1460</v>
      </c>
      <c r="C2933" s="509" t="str">
        <f t="shared" si="142"/>
        <v>11-26</v>
      </c>
      <c r="D2933" s="500">
        <v>0</v>
      </c>
      <c r="F2933" s="492">
        <f t="shared" si="140"/>
        <v>0</v>
      </c>
      <c r="G2933" s="492">
        <f t="shared" si="141"/>
        <v>0</v>
      </c>
      <c r="H2933" s="492">
        <f>IF($S$8="Y",F2933*0.05,0)</f>
        <v>0</v>
      </c>
    </row>
    <row r="2934" spans="1:8" s="494" customFormat="1" ht="15" customHeight="1">
      <c r="A2934" s="490" t="s">
        <v>423</v>
      </c>
      <c r="B2934" s="498" t="s">
        <v>1460</v>
      </c>
      <c r="C2934" s="512" t="str">
        <f t="shared" si="142"/>
        <v>18-01</v>
      </c>
      <c r="D2934" s="500">
        <v>0</v>
      </c>
      <c r="F2934" s="492">
        <f t="shared" si="140"/>
        <v>0</v>
      </c>
      <c r="G2934" s="492">
        <f t="shared" si="141"/>
        <v>0</v>
      </c>
      <c r="H2934" s="492">
        <f>IF($S$9="Y",F2934*0.05,0)</f>
        <v>0</v>
      </c>
    </row>
    <row r="2935" spans="1:8" s="494" customFormat="1" ht="15" customHeight="1">
      <c r="A2935" s="490" t="s">
        <v>423</v>
      </c>
      <c r="B2935" s="498" t="s">
        <v>1460</v>
      </c>
      <c r="C2935" s="513" t="str">
        <f t="shared" si="142"/>
        <v>Color Code</v>
      </c>
      <c r="D2935" s="500">
        <v>0</v>
      </c>
      <c r="F2935" s="492">
        <f t="shared" si="140"/>
        <v>0</v>
      </c>
      <c r="G2935" s="492">
        <f t="shared" si="141"/>
        <v>0</v>
      </c>
      <c r="H2935" s="492">
        <f>IF($S$10="Y",F2935*0.05,0)</f>
        <v>0</v>
      </c>
    </row>
    <row r="2936" spans="1:8" s="494" customFormat="1" ht="15" customHeight="1">
      <c r="A2936" s="490" t="s">
        <v>417</v>
      </c>
      <c r="B2936" s="498" t="s">
        <v>1461</v>
      </c>
      <c r="C2936" s="499" t="str">
        <f t="shared" si="142"/>
        <v>11-12</v>
      </c>
      <c r="D2936" s="500">
        <v>0</v>
      </c>
      <c r="F2936" s="492">
        <f t="shared" si="140"/>
        <v>0</v>
      </c>
      <c r="G2936" s="492">
        <f t="shared" si="141"/>
        <v>0</v>
      </c>
      <c r="H2936" s="492">
        <f>IF($S$2="Y",F2936*0.05,0)</f>
        <v>0</v>
      </c>
    </row>
    <row r="2937" spans="1:8" s="494" customFormat="1" ht="15" customHeight="1">
      <c r="A2937" s="490" t="s">
        <v>417</v>
      </c>
      <c r="B2937" s="498" t="s">
        <v>1461</v>
      </c>
      <c r="C2937" s="504" t="str">
        <f t="shared" si="142"/>
        <v>14-01</v>
      </c>
      <c r="D2937" s="500">
        <v>0</v>
      </c>
      <c r="F2937" s="492">
        <f t="shared" si="140"/>
        <v>0</v>
      </c>
      <c r="G2937" s="492">
        <f t="shared" si="141"/>
        <v>0</v>
      </c>
      <c r="H2937" s="492">
        <f>IF($S$3="Y",F2937*0.05,0)</f>
        <v>0</v>
      </c>
    </row>
    <row r="2938" spans="1:8" s="494" customFormat="1" ht="15" customHeight="1">
      <c r="A2938" s="490" t="s">
        <v>417</v>
      </c>
      <c r="B2938" s="498" t="s">
        <v>1461</v>
      </c>
      <c r="C2938" s="505" t="str">
        <f t="shared" si="142"/>
        <v>15-12</v>
      </c>
      <c r="D2938" s="500">
        <v>0</v>
      </c>
      <c r="F2938" s="492">
        <f t="shared" si="140"/>
        <v>0</v>
      </c>
      <c r="G2938" s="492">
        <f t="shared" si="141"/>
        <v>0</v>
      </c>
      <c r="H2938" s="492">
        <f>IF($S$4="Y",F2938*0.05,0)</f>
        <v>0</v>
      </c>
    </row>
    <row r="2939" spans="1:8" s="494" customFormat="1" ht="15" customHeight="1">
      <c r="A2939" s="490" t="s">
        <v>417</v>
      </c>
      <c r="B2939" s="498" t="s">
        <v>1461</v>
      </c>
      <c r="C2939" s="506" t="str">
        <f t="shared" si="142"/>
        <v>16-16</v>
      </c>
      <c r="D2939" s="500">
        <v>0</v>
      </c>
      <c r="F2939" s="492">
        <f t="shared" si="140"/>
        <v>0</v>
      </c>
      <c r="G2939" s="492">
        <f t="shared" si="141"/>
        <v>0</v>
      </c>
      <c r="H2939" s="492">
        <f>IF($S$5="Y",F2939*0.05,0)</f>
        <v>0</v>
      </c>
    </row>
    <row r="2940" spans="1:8" s="494" customFormat="1" ht="15" customHeight="1">
      <c r="A2940" s="490" t="s">
        <v>417</v>
      </c>
      <c r="B2940" s="498" t="s">
        <v>1461</v>
      </c>
      <c r="C2940" s="507" t="str">
        <f t="shared" si="142"/>
        <v>13-01</v>
      </c>
      <c r="D2940" s="500">
        <v>0</v>
      </c>
      <c r="F2940" s="492">
        <f t="shared" si="140"/>
        <v>0</v>
      </c>
      <c r="G2940" s="492">
        <f t="shared" si="141"/>
        <v>0</v>
      </c>
      <c r="H2940" s="492">
        <f>IF($S$6="Y",F2940*0.05,0)</f>
        <v>0</v>
      </c>
    </row>
    <row r="2941" spans="1:8" s="494" customFormat="1" ht="15" customHeight="1">
      <c r="A2941" s="490" t="s">
        <v>417</v>
      </c>
      <c r="B2941" s="498" t="s">
        <v>1461</v>
      </c>
      <c r="C2941" s="508" t="str">
        <f t="shared" si="142"/>
        <v>07-13</v>
      </c>
      <c r="D2941" s="500">
        <v>0</v>
      </c>
      <c r="F2941" s="492">
        <f t="shared" si="140"/>
        <v>0</v>
      </c>
      <c r="G2941" s="492">
        <f t="shared" si="141"/>
        <v>0</v>
      </c>
      <c r="H2941" s="492">
        <f>IF($S$7="Y",F2941*0.05,0)</f>
        <v>0</v>
      </c>
    </row>
    <row r="2942" spans="1:8" s="494" customFormat="1" ht="15" customHeight="1">
      <c r="A2942" s="490" t="s">
        <v>417</v>
      </c>
      <c r="B2942" s="498" t="s">
        <v>1461</v>
      </c>
      <c r="C2942" s="509" t="str">
        <f t="shared" si="142"/>
        <v>11-26</v>
      </c>
      <c r="D2942" s="500">
        <v>0</v>
      </c>
      <c r="F2942" s="492">
        <f t="shared" si="140"/>
        <v>0</v>
      </c>
      <c r="G2942" s="492">
        <f t="shared" si="141"/>
        <v>0</v>
      </c>
      <c r="H2942" s="492">
        <f>IF($S$8="Y",F2942*0.05,0)</f>
        <v>0</v>
      </c>
    </row>
    <row r="2943" spans="1:8" s="494" customFormat="1" ht="15" customHeight="1">
      <c r="A2943" s="490" t="s">
        <v>417</v>
      </c>
      <c r="B2943" s="498" t="s">
        <v>1461</v>
      </c>
      <c r="C2943" s="512" t="str">
        <f t="shared" si="142"/>
        <v>18-01</v>
      </c>
      <c r="D2943" s="500">
        <v>0</v>
      </c>
      <c r="F2943" s="492">
        <f t="shared" si="140"/>
        <v>0</v>
      </c>
      <c r="G2943" s="492">
        <f t="shared" si="141"/>
        <v>0</v>
      </c>
      <c r="H2943" s="492">
        <f>IF($S$9="Y",F2943*0.05,0)</f>
        <v>0</v>
      </c>
    </row>
    <row r="2944" spans="1:8" s="494" customFormat="1" ht="15" customHeight="1">
      <c r="A2944" s="490" t="s">
        <v>417</v>
      </c>
      <c r="B2944" s="498" t="s">
        <v>1461</v>
      </c>
      <c r="C2944" s="513" t="str">
        <f t="shared" si="142"/>
        <v>Color Code</v>
      </c>
      <c r="D2944" s="500">
        <v>0</v>
      </c>
      <c r="F2944" s="492">
        <f t="shared" si="140"/>
        <v>0</v>
      </c>
      <c r="G2944" s="492">
        <f t="shared" si="141"/>
        <v>0</v>
      </c>
      <c r="H2944" s="492">
        <f>IF($S$10="Y",F2944*0.05,0)</f>
        <v>0</v>
      </c>
    </row>
    <row r="2945" spans="1:8" s="494" customFormat="1" ht="15" customHeight="1">
      <c r="A2945" s="490" t="s">
        <v>409</v>
      </c>
      <c r="B2945" s="498" t="s">
        <v>1462</v>
      </c>
      <c r="C2945" s="499" t="str">
        <f t="shared" si="142"/>
        <v>11-12</v>
      </c>
      <c r="D2945" s="500">
        <v>0</v>
      </c>
      <c r="F2945" s="492">
        <f t="shared" si="140"/>
        <v>0</v>
      </c>
      <c r="G2945" s="492">
        <f t="shared" si="141"/>
        <v>0</v>
      </c>
      <c r="H2945" s="492">
        <f>IF($S$2="Y",F2945*0.05,0)</f>
        <v>0</v>
      </c>
    </row>
    <row r="2946" spans="1:8" s="494" customFormat="1" ht="15" customHeight="1">
      <c r="A2946" s="490" t="s">
        <v>409</v>
      </c>
      <c r="B2946" s="498" t="s">
        <v>1462</v>
      </c>
      <c r="C2946" s="504" t="str">
        <f t="shared" si="142"/>
        <v>14-01</v>
      </c>
      <c r="D2946" s="500">
        <v>0</v>
      </c>
      <c r="F2946" s="492">
        <f t="shared" ref="F2946:F3009" si="143">D2946*E2946</f>
        <v>0</v>
      </c>
      <c r="G2946" s="492">
        <f t="shared" ref="G2946:G3009" si="144">IF($S$11="Y",F2946*0.05,0)</f>
        <v>0</v>
      </c>
      <c r="H2946" s="492">
        <f>IF($S$3="Y",F2946*0.05,0)</f>
        <v>0</v>
      </c>
    </row>
    <row r="2947" spans="1:8" s="494" customFormat="1" ht="15" customHeight="1">
      <c r="A2947" s="490" t="s">
        <v>409</v>
      </c>
      <c r="B2947" s="498" t="s">
        <v>1462</v>
      </c>
      <c r="C2947" s="505" t="str">
        <f t="shared" si="142"/>
        <v>15-12</v>
      </c>
      <c r="D2947" s="500">
        <v>0</v>
      </c>
      <c r="F2947" s="492">
        <f t="shared" si="143"/>
        <v>0</v>
      </c>
      <c r="G2947" s="492">
        <f t="shared" si="144"/>
        <v>0</v>
      </c>
      <c r="H2947" s="492">
        <f>IF($S$4="Y",F2947*0.05,0)</f>
        <v>0</v>
      </c>
    </row>
    <row r="2948" spans="1:8" s="494" customFormat="1" ht="15" customHeight="1">
      <c r="A2948" s="490" t="s">
        <v>409</v>
      </c>
      <c r="B2948" s="498" t="s">
        <v>1462</v>
      </c>
      <c r="C2948" s="506" t="str">
        <f t="shared" si="142"/>
        <v>16-16</v>
      </c>
      <c r="D2948" s="500">
        <v>0</v>
      </c>
      <c r="F2948" s="492">
        <f t="shared" si="143"/>
        <v>0</v>
      </c>
      <c r="G2948" s="492">
        <f t="shared" si="144"/>
        <v>0</v>
      </c>
      <c r="H2948" s="492">
        <f>IF($S$5="Y",F2948*0.05,0)</f>
        <v>0</v>
      </c>
    </row>
    <row r="2949" spans="1:8" s="494" customFormat="1" ht="15" customHeight="1">
      <c r="A2949" s="490" t="s">
        <v>409</v>
      </c>
      <c r="B2949" s="498" t="s">
        <v>1462</v>
      </c>
      <c r="C2949" s="507" t="str">
        <f t="shared" si="142"/>
        <v>13-01</v>
      </c>
      <c r="D2949" s="500">
        <v>0</v>
      </c>
      <c r="F2949" s="492">
        <f t="shared" si="143"/>
        <v>0</v>
      </c>
      <c r="G2949" s="492">
        <f t="shared" si="144"/>
        <v>0</v>
      </c>
      <c r="H2949" s="492">
        <f>IF($S$6="Y",F2949*0.05,0)</f>
        <v>0</v>
      </c>
    </row>
    <row r="2950" spans="1:8" s="494" customFormat="1" ht="15" customHeight="1">
      <c r="A2950" s="490" t="s">
        <v>409</v>
      </c>
      <c r="B2950" s="498" t="s">
        <v>1462</v>
      </c>
      <c r="C2950" s="508" t="str">
        <f t="shared" si="142"/>
        <v>07-13</v>
      </c>
      <c r="D2950" s="500">
        <v>0</v>
      </c>
      <c r="F2950" s="492">
        <f t="shared" si="143"/>
        <v>0</v>
      </c>
      <c r="G2950" s="492">
        <f t="shared" si="144"/>
        <v>0</v>
      </c>
      <c r="H2950" s="492">
        <f>IF($S$7="Y",F2950*0.05,0)</f>
        <v>0</v>
      </c>
    </row>
    <row r="2951" spans="1:8" s="494" customFormat="1" ht="15" customHeight="1">
      <c r="A2951" s="490" t="s">
        <v>409</v>
      </c>
      <c r="B2951" s="498" t="s">
        <v>1462</v>
      </c>
      <c r="C2951" s="509" t="str">
        <f t="shared" si="142"/>
        <v>11-26</v>
      </c>
      <c r="D2951" s="500">
        <v>0</v>
      </c>
      <c r="F2951" s="492">
        <f t="shared" si="143"/>
        <v>0</v>
      </c>
      <c r="G2951" s="492">
        <f t="shared" si="144"/>
        <v>0</v>
      </c>
      <c r="H2951" s="492">
        <f>IF($S$8="Y",F2951*0.05,0)</f>
        <v>0</v>
      </c>
    </row>
    <row r="2952" spans="1:8" s="494" customFormat="1" ht="15" customHeight="1">
      <c r="A2952" s="490" t="s">
        <v>409</v>
      </c>
      <c r="B2952" s="498" t="s">
        <v>1462</v>
      </c>
      <c r="C2952" s="512" t="str">
        <f t="shared" si="142"/>
        <v>18-01</v>
      </c>
      <c r="D2952" s="500">
        <v>0</v>
      </c>
      <c r="F2952" s="492">
        <f t="shared" si="143"/>
        <v>0</v>
      </c>
      <c r="G2952" s="492">
        <f t="shared" si="144"/>
        <v>0</v>
      </c>
      <c r="H2952" s="492">
        <f>IF($S$9="Y",F2952*0.05,0)</f>
        <v>0</v>
      </c>
    </row>
    <row r="2953" spans="1:8" s="494" customFormat="1" ht="15" customHeight="1">
      <c r="A2953" s="490" t="s">
        <v>409</v>
      </c>
      <c r="B2953" s="498" t="s">
        <v>1462</v>
      </c>
      <c r="C2953" s="513" t="str">
        <f t="shared" si="142"/>
        <v>Color Code</v>
      </c>
      <c r="D2953" s="500">
        <v>0</v>
      </c>
      <c r="F2953" s="492">
        <f t="shared" si="143"/>
        <v>0</v>
      </c>
      <c r="G2953" s="492">
        <f t="shared" si="144"/>
        <v>0</v>
      </c>
      <c r="H2953" s="492">
        <f>IF($S$10="Y",F2953*0.05,0)</f>
        <v>0</v>
      </c>
    </row>
    <row r="2954" spans="1:8" s="494" customFormat="1" ht="15" customHeight="1">
      <c r="A2954" s="490" t="s">
        <v>237</v>
      </c>
      <c r="B2954" s="498" t="s">
        <v>1463</v>
      </c>
      <c r="C2954" s="499" t="str">
        <f t="shared" si="142"/>
        <v>11-12</v>
      </c>
      <c r="D2954" s="500">
        <v>0</v>
      </c>
      <c r="F2954" s="492">
        <f t="shared" si="143"/>
        <v>0</v>
      </c>
      <c r="G2954" s="492">
        <f t="shared" si="144"/>
        <v>0</v>
      </c>
      <c r="H2954" s="492">
        <f>IF($S$2="Y",F2954*0.05,0)</f>
        <v>0</v>
      </c>
    </row>
    <row r="2955" spans="1:8" s="494" customFormat="1" ht="15" customHeight="1">
      <c r="A2955" s="490" t="s">
        <v>237</v>
      </c>
      <c r="B2955" s="498" t="s">
        <v>1463</v>
      </c>
      <c r="C2955" s="504" t="str">
        <f t="shared" si="142"/>
        <v>14-01</v>
      </c>
      <c r="D2955" s="500">
        <v>0</v>
      </c>
      <c r="F2955" s="492">
        <f t="shared" si="143"/>
        <v>0</v>
      </c>
      <c r="G2955" s="492">
        <f t="shared" si="144"/>
        <v>0</v>
      </c>
      <c r="H2955" s="492">
        <f>IF($S$3="Y",F2955*0.05,0)</f>
        <v>0</v>
      </c>
    </row>
    <row r="2956" spans="1:8" s="494" customFormat="1" ht="15" customHeight="1">
      <c r="A2956" s="490" t="s">
        <v>237</v>
      </c>
      <c r="B2956" s="498" t="s">
        <v>1463</v>
      </c>
      <c r="C2956" s="505" t="str">
        <f t="shared" si="142"/>
        <v>15-12</v>
      </c>
      <c r="D2956" s="500">
        <v>0</v>
      </c>
      <c r="F2956" s="492">
        <f t="shared" si="143"/>
        <v>0</v>
      </c>
      <c r="G2956" s="492">
        <f t="shared" si="144"/>
        <v>0</v>
      </c>
      <c r="H2956" s="492">
        <f>IF($S$4="Y",F2956*0.05,0)</f>
        <v>0</v>
      </c>
    </row>
    <row r="2957" spans="1:8" s="494" customFormat="1" ht="15" customHeight="1">
      <c r="A2957" s="490" t="s">
        <v>237</v>
      </c>
      <c r="B2957" s="498" t="s">
        <v>1463</v>
      </c>
      <c r="C2957" s="506" t="str">
        <f t="shared" si="142"/>
        <v>16-16</v>
      </c>
      <c r="D2957" s="500">
        <v>0</v>
      </c>
      <c r="F2957" s="492">
        <f t="shared" si="143"/>
        <v>0</v>
      </c>
      <c r="G2957" s="492">
        <f t="shared" si="144"/>
        <v>0</v>
      </c>
      <c r="H2957" s="492">
        <f>IF($S$5="Y",F2957*0.05,0)</f>
        <v>0</v>
      </c>
    </row>
    <row r="2958" spans="1:8" s="494" customFormat="1" ht="15" customHeight="1">
      <c r="A2958" s="490" t="s">
        <v>237</v>
      </c>
      <c r="B2958" s="498" t="s">
        <v>1463</v>
      </c>
      <c r="C2958" s="507" t="str">
        <f t="shared" si="142"/>
        <v>13-01</v>
      </c>
      <c r="D2958" s="500">
        <v>0</v>
      </c>
      <c r="F2958" s="492">
        <f t="shared" si="143"/>
        <v>0</v>
      </c>
      <c r="G2958" s="492">
        <f t="shared" si="144"/>
        <v>0</v>
      </c>
      <c r="H2958" s="492">
        <f>IF($S$6="Y",F2958*0.05,0)</f>
        <v>0</v>
      </c>
    </row>
    <row r="2959" spans="1:8" s="494" customFormat="1" ht="15" customHeight="1">
      <c r="A2959" s="490" t="s">
        <v>237</v>
      </c>
      <c r="B2959" s="498" t="s">
        <v>1463</v>
      </c>
      <c r="C2959" s="508" t="str">
        <f t="shared" si="142"/>
        <v>07-13</v>
      </c>
      <c r="D2959" s="500">
        <v>0</v>
      </c>
      <c r="F2959" s="492">
        <f t="shared" si="143"/>
        <v>0</v>
      </c>
      <c r="G2959" s="492">
        <f t="shared" si="144"/>
        <v>0</v>
      </c>
      <c r="H2959" s="492">
        <f>IF($S$7="Y",F2959*0.05,0)</f>
        <v>0</v>
      </c>
    </row>
    <row r="2960" spans="1:8" s="494" customFormat="1" ht="15" customHeight="1">
      <c r="A2960" s="490" t="s">
        <v>237</v>
      </c>
      <c r="B2960" s="498" t="s">
        <v>1463</v>
      </c>
      <c r="C2960" s="509" t="str">
        <f t="shared" si="142"/>
        <v>11-26</v>
      </c>
      <c r="D2960" s="500">
        <v>0</v>
      </c>
      <c r="F2960" s="492">
        <f t="shared" si="143"/>
        <v>0</v>
      </c>
      <c r="G2960" s="492">
        <f t="shared" si="144"/>
        <v>0</v>
      </c>
      <c r="H2960" s="492">
        <f>IF($S$8="Y",F2960*0.05,0)</f>
        <v>0</v>
      </c>
    </row>
    <row r="2961" spans="1:8" s="494" customFormat="1" ht="15" customHeight="1">
      <c r="A2961" s="490" t="s">
        <v>237</v>
      </c>
      <c r="B2961" s="498" t="s">
        <v>1463</v>
      </c>
      <c r="C2961" s="512" t="str">
        <f t="shared" si="142"/>
        <v>18-01</v>
      </c>
      <c r="D2961" s="500">
        <v>0</v>
      </c>
      <c r="F2961" s="492">
        <f t="shared" si="143"/>
        <v>0</v>
      </c>
      <c r="G2961" s="492">
        <f t="shared" si="144"/>
        <v>0</v>
      </c>
      <c r="H2961" s="492">
        <f>IF($S$9="Y",F2961*0.05,0)</f>
        <v>0</v>
      </c>
    </row>
    <row r="2962" spans="1:8" s="494" customFormat="1" ht="15" customHeight="1">
      <c r="A2962" s="490" t="s">
        <v>237</v>
      </c>
      <c r="B2962" s="498" t="s">
        <v>1463</v>
      </c>
      <c r="C2962" s="513" t="str">
        <f t="shared" si="142"/>
        <v>Color Code</v>
      </c>
      <c r="D2962" s="500">
        <v>0</v>
      </c>
      <c r="F2962" s="492">
        <f t="shared" si="143"/>
        <v>0</v>
      </c>
      <c r="G2962" s="492">
        <f t="shared" si="144"/>
        <v>0</v>
      </c>
      <c r="H2962" s="492">
        <f>IF($S$10="Y",F2962*0.05,0)</f>
        <v>0</v>
      </c>
    </row>
    <row r="2963" spans="1:8" s="494" customFormat="1" ht="15" customHeight="1">
      <c r="A2963" s="490" t="s">
        <v>253</v>
      </c>
      <c r="B2963" s="498" t="s">
        <v>1464</v>
      </c>
      <c r="C2963" s="499" t="str">
        <f t="shared" si="142"/>
        <v>11-12</v>
      </c>
      <c r="D2963" s="500">
        <v>0</v>
      </c>
      <c r="F2963" s="492">
        <f t="shared" si="143"/>
        <v>0</v>
      </c>
      <c r="G2963" s="492">
        <f t="shared" si="144"/>
        <v>0</v>
      </c>
      <c r="H2963" s="492">
        <f>IF($S$2="Y",F2963*0.05,0)</f>
        <v>0</v>
      </c>
    </row>
    <row r="2964" spans="1:8" s="494" customFormat="1" ht="15" customHeight="1">
      <c r="A2964" s="490" t="s">
        <v>253</v>
      </c>
      <c r="B2964" s="498" t="s">
        <v>1464</v>
      </c>
      <c r="C2964" s="504" t="str">
        <f t="shared" si="142"/>
        <v>14-01</v>
      </c>
      <c r="D2964" s="500">
        <v>0</v>
      </c>
      <c r="F2964" s="492">
        <f t="shared" si="143"/>
        <v>0</v>
      </c>
      <c r="G2964" s="492">
        <f t="shared" si="144"/>
        <v>0</v>
      </c>
      <c r="H2964" s="492">
        <f>IF($S$3="Y",F2964*0.05,0)</f>
        <v>0</v>
      </c>
    </row>
    <row r="2965" spans="1:8" s="494" customFormat="1" ht="15" customHeight="1">
      <c r="A2965" s="490" t="s">
        <v>253</v>
      </c>
      <c r="B2965" s="498" t="s">
        <v>1464</v>
      </c>
      <c r="C2965" s="505" t="str">
        <f t="shared" si="142"/>
        <v>15-12</v>
      </c>
      <c r="D2965" s="500">
        <v>0</v>
      </c>
      <c r="F2965" s="492">
        <f t="shared" si="143"/>
        <v>0</v>
      </c>
      <c r="G2965" s="492">
        <f t="shared" si="144"/>
        <v>0</v>
      </c>
      <c r="H2965" s="492">
        <f>IF($S$4="Y",F2965*0.05,0)</f>
        <v>0</v>
      </c>
    </row>
    <row r="2966" spans="1:8" s="494" customFormat="1" ht="15" customHeight="1">
      <c r="A2966" s="490" t="s">
        <v>253</v>
      </c>
      <c r="B2966" s="498" t="s">
        <v>1464</v>
      </c>
      <c r="C2966" s="506" t="str">
        <f t="shared" si="142"/>
        <v>16-16</v>
      </c>
      <c r="D2966" s="500">
        <v>0</v>
      </c>
      <c r="F2966" s="492">
        <f t="shared" si="143"/>
        <v>0</v>
      </c>
      <c r="G2966" s="492">
        <f t="shared" si="144"/>
        <v>0</v>
      </c>
      <c r="H2966" s="492">
        <f>IF($S$5="Y",F2966*0.05,0)</f>
        <v>0</v>
      </c>
    </row>
    <row r="2967" spans="1:8" s="494" customFormat="1" ht="15" customHeight="1">
      <c r="A2967" s="490" t="s">
        <v>253</v>
      </c>
      <c r="B2967" s="498" t="s">
        <v>1464</v>
      </c>
      <c r="C2967" s="507" t="str">
        <f t="shared" si="142"/>
        <v>13-01</v>
      </c>
      <c r="D2967" s="500">
        <v>0</v>
      </c>
      <c r="F2967" s="492">
        <f t="shared" si="143"/>
        <v>0</v>
      </c>
      <c r="G2967" s="492">
        <f t="shared" si="144"/>
        <v>0</v>
      </c>
      <c r="H2967" s="492">
        <f>IF($S$6="Y",F2967*0.05,0)</f>
        <v>0</v>
      </c>
    </row>
    <row r="2968" spans="1:8" s="494" customFormat="1" ht="15" customHeight="1">
      <c r="A2968" s="490" t="s">
        <v>253</v>
      </c>
      <c r="B2968" s="498" t="s">
        <v>1464</v>
      </c>
      <c r="C2968" s="508" t="str">
        <f t="shared" si="142"/>
        <v>07-13</v>
      </c>
      <c r="D2968" s="500">
        <v>0</v>
      </c>
      <c r="F2968" s="492">
        <f t="shared" si="143"/>
        <v>0</v>
      </c>
      <c r="G2968" s="492">
        <f t="shared" si="144"/>
        <v>0</v>
      </c>
      <c r="H2968" s="492">
        <f>IF($S$7="Y",F2968*0.05,0)</f>
        <v>0</v>
      </c>
    </row>
    <row r="2969" spans="1:8" s="494" customFormat="1" ht="15" customHeight="1">
      <c r="A2969" s="490" t="s">
        <v>253</v>
      </c>
      <c r="B2969" s="498" t="s">
        <v>1464</v>
      </c>
      <c r="C2969" s="509" t="str">
        <f t="shared" si="142"/>
        <v>11-26</v>
      </c>
      <c r="D2969" s="500">
        <v>0</v>
      </c>
      <c r="F2969" s="492">
        <f t="shared" si="143"/>
        <v>0</v>
      </c>
      <c r="G2969" s="492">
        <f t="shared" si="144"/>
        <v>0</v>
      </c>
      <c r="H2969" s="492">
        <f>IF($S$8="Y",F2969*0.05,0)</f>
        <v>0</v>
      </c>
    </row>
    <row r="2970" spans="1:8" s="494" customFormat="1" ht="15" customHeight="1">
      <c r="A2970" s="490" t="s">
        <v>253</v>
      </c>
      <c r="B2970" s="498" t="s">
        <v>1464</v>
      </c>
      <c r="C2970" s="512" t="str">
        <f t="shared" si="142"/>
        <v>18-01</v>
      </c>
      <c r="D2970" s="500">
        <v>0</v>
      </c>
      <c r="F2970" s="492">
        <f t="shared" si="143"/>
        <v>0</v>
      </c>
      <c r="G2970" s="492">
        <f t="shared" si="144"/>
        <v>0</v>
      </c>
      <c r="H2970" s="492">
        <f>IF($S$9="Y",F2970*0.05,0)</f>
        <v>0</v>
      </c>
    </row>
    <row r="2971" spans="1:8" s="494" customFormat="1" ht="15" customHeight="1">
      <c r="A2971" s="490" t="s">
        <v>253</v>
      </c>
      <c r="B2971" s="498" t="s">
        <v>1464</v>
      </c>
      <c r="C2971" s="513" t="str">
        <f t="shared" si="142"/>
        <v>Color Code</v>
      </c>
      <c r="D2971" s="500">
        <v>0</v>
      </c>
      <c r="F2971" s="492">
        <f t="shared" si="143"/>
        <v>0</v>
      </c>
      <c r="G2971" s="492">
        <f t="shared" si="144"/>
        <v>0</v>
      </c>
      <c r="H2971" s="492">
        <f>IF($S$10="Y",F2971*0.05,0)</f>
        <v>0</v>
      </c>
    </row>
    <row r="2972" spans="1:8" s="494" customFormat="1" ht="15" customHeight="1">
      <c r="A2972" s="490" t="s">
        <v>271</v>
      </c>
      <c r="B2972" s="498" t="s">
        <v>1465</v>
      </c>
      <c r="C2972" s="499" t="str">
        <f t="shared" si="142"/>
        <v>11-12</v>
      </c>
      <c r="D2972" s="500">
        <v>0</v>
      </c>
      <c r="F2972" s="492">
        <f t="shared" si="143"/>
        <v>0</v>
      </c>
      <c r="G2972" s="492">
        <f t="shared" si="144"/>
        <v>0</v>
      </c>
      <c r="H2972" s="492">
        <f>IF($S$2="Y",F2972*0.05,0)</f>
        <v>0</v>
      </c>
    </row>
    <row r="2973" spans="1:8" s="494" customFormat="1" ht="15" customHeight="1">
      <c r="A2973" s="490" t="s">
        <v>271</v>
      </c>
      <c r="B2973" s="498" t="s">
        <v>1465</v>
      </c>
      <c r="C2973" s="504" t="str">
        <f t="shared" si="142"/>
        <v>14-01</v>
      </c>
      <c r="D2973" s="500">
        <v>0</v>
      </c>
      <c r="F2973" s="492">
        <f t="shared" si="143"/>
        <v>0</v>
      </c>
      <c r="G2973" s="492">
        <f t="shared" si="144"/>
        <v>0</v>
      </c>
      <c r="H2973" s="492">
        <f>IF($S$3="Y",F2973*0.05,0)</f>
        <v>0</v>
      </c>
    </row>
    <row r="2974" spans="1:8" s="494" customFormat="1" ht="15" customHeight="1">
      <c r="A2974" s="490" t="s">
        <v>271</v>
      </c>
      <c r="B2974" s="498" t="s">
        <v>1465</v>
      </c>
      <c r="C2974" s="505" t="str">
        <f t="shared" ref="C2974:C3037" si="145">C2965</f>
        <v>15-12</v>
      </c>
      <c r="D2974" s="500">
        <v>0</v>
      </c>
      <c r="F2974" s="492">
        <f t="shared" si="143"/>
        <v>0</v>
      </c>
      <c r="G2974" s="492">
        <f t="shared" si="144"/>
        <v>0</v>
      </c>
      <c r="H2974" s="492">
        <f>IF($S$4="Y",F2974*0.05,0)</f>
        <v>0</v>
      </c>
    </row>
    <row r="2975" spans="1:8" s="494" customFormat="1" ht="15" customHeight="1">
      <c r="A2975" s="490" t="s">
        <v>271</v>
      </c>
      <c r="B2975" s="498" t="s">
        <v>1465</v>
      </c>
      <c r="C2975" s="506" t="str">
        <f t="shared" si="145"/>
        <v>16-16</v>
      </c>
      <c r="D2975" s="500">
        <v>0</v>
      </c>
      <c r="F2975" s="492">
        <f t="shared" si="143"/>
        <v>0</v>
      </c>
      <c r="G2975" s="492">
        <f t="shared" si="144"/>
        <v>0</v>
      </c>
      <c r="H2975" s="492">
        <f>IF($S$5="Y",F2975*0.05,0)</f>
        <v>0</v>
      </c>
    </row>
    <row r="2976" spans="1:8" s="494" customFormat="1" ht="15" customHeight="1">
      <c r="A2976" s="490" t="s">
        <v>271</v>
      </c>
      <c r="B2976" s="498" t="s">
        <v>1465</v>
      </c>
      <c r="C2976" s="507" t="str">
        <f t="shared" si="145"/>
        <v>13-01</v>
      </c>
      <c r="D2976" s="500">
        <v>0</v>
      </c>
      <c r="F2976" s="492">
        <f t="shared" si="143"/>
        <v>0</v>
      </c>
      <c r="G2976" s="492">
        <f t="shared" si="144"/>
        <v>0</v>
      </c>
      <c r="H2976" s="492">
        <f>IF($S$6="Y",F2976*0.05,0)</f>
        <v>0</v>
      </c>
    </row>
    <row r="2977" spans="1:8" s="494" customFormat="1" ht="15" customHeight="1">
      <c r="A2977" s="490" t="s">
        <v>271</v>
      </c>
      <c r="B2977" s="498" t="s">
        <v>1465</v>
      </c>
      <c r="C2977" s="508" t="str">
        <f t="shared" si="145"/>
        <v>07-13</v>
      </c>
      <c r="D2977" s="500">
        <v>0</v>
      </c>
      <c r="F2977" s="492">
        <f t="shared" si="143"/>
        <v>0</v>
      </c>
      <c r="G2977" s="492">
        <f t="shared" si="144"/>
        <v>0</v>
      </c>
      <c r="H2977" s="492">
        <f>IF($S$7="Y",F2977*0.05,0)</f>
        <v>0</v>
      </c>
    </row>
    <row r="2978" spans="1:8" s="494" customFormat="1" ht="15" customHeight="1">
      <c r="A2978" s="490" t="s">
        <v>271</v>
      </c>
      <c r="B2978" s="498" t="s">
        <v>1465</v>
      </c>
      <c r="C2978" s="509" t="str">
        <f t="shared" si="145"/>
        <v>11-26</v>
      </c>
      <c r="D2978" s="500">
        <v>0</v>
      </c>
      <c r="F2978" s="492">
        <f t="shared" si="143"/>
        <v>0</v>
      </c>
      <c r="G2978" s="492">
        <f t="shared" si="144"/>
        <v>0</v>
      </c>
      <c r="H2978" s="492">
        <f>IF($S$8="Y",F2978*0.05,0)</f>
        <v>0</v>
      </c>
    </row>
    <row r="2979" spans="1:8" s="494" customFormat="1" ht="15" customHeight="1">
      <c r="A2979" s="490" t="s">
        <v>271</v>
      </c>
      <c r="B2979" s="498" t="s">
        <v>1465</v>
      </c>
      <c r="C2979" s="512" t="str">
        <f t="shared" si="145"/>
        <v>18-01</v>
      </c>
      <c r="D2979" s="500">
        <v>0</v>
      </c>
      <c r="F2979" s="492">
        <f t="shared" si="143"/>
        <v>0</v>
      </c>
      <c r="G2979" s="492">
        <f t="shared" si="144"/>
        <v>0</v>
      </c>
      <c r="H2979" s="492">
        <f>IF($S$9="Y",F2979*0.05,0)</f>
        <v>0</v>
      </c>
    </row>
    <row r="2980" spans="1:8" s="494" customFormat="1" ht="15" customHeight="1">
      <c r="A2980" s="490" t="s">
        <v>271</v>
      </c>
      <c r="B2980" s="498" t="s">
        <v>1465</v>
      </c>
      <c r="C2980" s="513" t="str">
        <f t="shared" si="145"/>
        <v>Color Code</v>
      </c>
      <c r="D2980" s="500">
        <v>0</v>
      </c>
      <c r="F2980" s="492">
        <f t="shared" si="143"/>
        <v>0</v>
      </c>
      <c r="G2980" s="492">
        <f t="shared" si="144"/>
        <v>0</v>
      </c>
      <c r="H2980" s="492">
        <f>IF($S$10="Y",F2980*0.05,0)</f>
        <v>0</v>
      </c>
    </row>
    <row r="2981" spans="1:8" s="494" customFormat="1" ht="15" customHeight="1">
      <c r="A2981" s="490" t="s">
        <v>261</v>
      </c>
      <c r="B2981" s="498" t="s">
        <v>1466</v>
      </c>
      <c r="C2981" s="499" t="str">
        <f t="shared" si="145"/>
        <v>11-12</v>
      </c>
      <c r="D2981" s="500">
        <v>0</v>
      </c>
      <c r="F2981" s="492">
        <f t="shared" si="143"/>
        <v>0</v>
      </c>
      <c r="G2981" s="492">
        <f t="shared" si="144"/>
        <v>0</v>
      </c>
      <c r="H2981" s="492">
        <f>IF($S$2="Y",F2981*0.05,0)</f>
        <v>0</v>
      </c>
    </row>
    <row r="2982" spans="1:8" s="494" customFormat="1" ht="15" customHeight="1">
      <c r="A2982" s="490" t="s">
        <v>261</v>
      </c>
      <c r="B2982" s="498" t="s">
        <v>1466</v>
      </c>
      <c r="C2982" s="504" t="str">
        <f t="shared" si="145"/>
        <v>14-01</v>
      </c>
      <c r="D2982" s="500">
        <v>0</v>
      </c>
      <c r="F2982" s="492">
        <f t="shared" si="143"/>
        <v>0</v>
      </c>
      <c r="G2982" s="492">
        <f t="shared" si="144"/>
        <v>0</v>
      </c>
      <c r="H2982" s="492">
        <f>IF($S$3="Y",F2982*0.05,0)</f>
        <v>0</v>
      </c>
    </row>
    <row r="2983" spans="1:8" s="494" customFormat="1" ht="15" customHeight="1">
      <c r="A2983" s="490" t="s">
        <v>261</v>
      </c>
      <c r="B2983" s="498" t="s">
        <v>1466</v>
      </c>
      <c r="C2983" s="505" t="str">
        <f t="shared" si="145"/>
        <v>15-12</v>
      </c>
      <c r="D2983" s="500">
        <v>0</v>
      </c>
      <c r="F2983" s="492">
        <f t="shared" si="143"/>
        <v>0</v>
      </c>
      <c r="G2983" s="492">
        <f t="shared" si="144"/>
        <v>0</v>
      </c>
      <c r="H2983" s="492">
        <f>IF($S$4="Y",F2983*0.05,0)</f>
        <v>0</v>
      </c>
    </row>
    <row r="2984" spans="1:8" s="494" customFormat="1" ht="15" customHeight="1">
      <c r="A2984" s="490" t="s">
        <v>261</v>
      </c>
      <c r="B2984" s="498" t="s">
        <v>1466</v>
      </c>
      <c r="C2984" s="506" t="str">
        <f t="shared" si="145"/>
        <v>16-16</v>
      </c>
      <c r="D2984" s="500">
        <v>0</v>
      </c>
      <c r="F2984" s="492">
        <f t="shared" si="143"/>
        <v>0</v>
      </c>
      <c r="G2984" s="492">
        <f t="shared" si="144"/>
        <v>0</v>
      </c>
      <c r="H2984" s="492">
        <f>IF($S$5="Y",F2984*0.05,0)</f>
        <v>0</v>
      </c>
    </row>
    <row r="2985" spans="1:8" s="494" customFormat="1" ht="15" customHeight="1">
      <c r="A2985" s="490" t="s">
        <v>261</v>
      </c>
      <c r="B2985" s="498" t="s">
        <v>1466</v>
      </c>
      <c r="C2985" s="507" t="str">
        <f t="shared" si="145"/>
        <v>13-01</v>
      </c>
      <c r="D2985" s="500">
        <v>0</v>
      </c>
      <c r="F2985" s="492">
        <f t="shared" si="143"/>
        <v>0</v>
      </c>
      <c r="G2985" s="492">
        <f t="shared" si="144"/>
        <v>0</v>
      </c>
      <c r="H2985" s="492">
        <f>IF($S$6="Y",F2985*0.05,0)</f>
        <v>0</v>
      </c>
    </row>
    <row r="2986" spans="1:8" s="494" customFormat="1" ht="15" customHeight="1">
      <c r="A2986" s="490" t="s">
        <v>261</v>
      </c>
      <c r="B2986" s="498" t="s">
        <v>1466</v>
      </c>
      <c r="C2986" s="508" t="str">
        <f t="shared" si="145"/>
        <v>07-13</v>
      </c>
      <c r="D2986" s="500">
        <v>0</v>
      </c>
      <c r="F2986" s="492">
        <f t="shared" si="143"/>
        <v>0</v>
      </c>
      <c r="G2986" s="492">
        <f t="shared" si="144"/>
        <v>0</v>
      </c>
      <c r="H2986" s="492">
        <f>IF($S$7="Y",F2986*0.05,0)</f>
        <v>0</v>
      </c>
    </row>
    <row r="2987" spans="1:8" s="494" customFormat="1" ht="15" customHeight="1">
      <c r="A2987" s="490" t="s">
        <v>261</v>
      </c>
      <c r="B2987" s="498" t="s">
        <v>1466</v>
      </c>
      <c r="C2987" s="509" t="str">
        <f t="shared" si="145"/>
        <v>11-26</v>
      </c>
      <c r="D2987" s="500">
        <v>0</v>
      </c>
      <c r="F2987" s="492">
        <f t="shared" si="143"/>
        <v>0</v>
      </c>
      <c r="G2987" s="492">
        <f t="shared" si="144"/>
        <v>0</v>
      </c>
      <c r="H2987" s="492">
        <f>IF($S$8="Y",F2987*0.05,0)</f>
        <v>0</v>
      </c>
    </row>
    <row r="2988" spans="1:8" s="494" customFormat="1" ht="15" customHeight="1">
      <c r="A2988" s="490" t="s">
        <v>261</v>
      </c>
      <c r="B2988" s="498" t="s">
        <v>1466</v>
      </c>
      <c r="C2988" s="512" t="str">
        <f t="shared" si="145"/>
        <v>18-01</v>
      </c>
      <c r="D2988" s="500">
        <v>0</v>
      </c>
      <c r="F2988" s="492">
        <f t="shared" si="143"/>
        <v>0</v>
      </c>
      <c r="G2988" s="492">
        <f t="shared" si="144"/>
        <v>0</v>
      </c>
      <c r="H2988" s="492">
        <f>IF($S$9="Y",F2988*0.05,0)</f>
        <v>0</v>
      </c>
    </row>
    <row r="2989" spans="1:8" s="494" customFormat="1" ht="15" customHeight="1">
      <c r="A2989" s="490" t="s">
        <v>261</v>
      </c>
      <c r="B2989" s="498" t="s">
        <v>1466</v>
      </c>
      <c r="C2989" s="513" t="str">
        <f t="shared" si="145"/>
        <v>Color Code</v>
      </c>
      <c r="D2989" s="500">
        <v>0</v>
      </c>
      <c r="F2989" s="492">
        <f t="shared" si="143"/>
        <v>0</v>
      </c>
      <c r="G2989" s="492">
        <f t="shared" si="144"/>
        <v>0</v>
      </c>
      <c r="H2989" s="492">
        <f>IF($S$10="Y",F2989*0.05,0)</f>
        <v>0</v>
      </c>
    </row>
    <row r="2990" spans="1:8" s="494" customFormat="1" ht="15" customHeight="1">
      <c r="A2990" s="490" t="s">
        <v>255</v>
      </c>
      <c r="B2990" s="498" t="s">
        <v>1467</v>
      </c>
      <c r="C2990" s="499" t="str">
        <f t="shared" si="145"/>
        <v>11-12</v>
      </c>
      <c r="D2990" s="500">
        <v>0</v>
      </c>
      <c r="F2990" s="492">
        <f t="shared" si="143"/>
        <v>0</v>
      </c>
      <c r="G2990" s="492">
        <f t="shared" si="144"/>
        <v>0</v>
      </c>
      <c r="H2990" s="492">
        <f>IF($S$2="Y",F2990*0.05,0)</f>
        <v>0</v>
      </c>
    </row>
    <row r="2991" spans="1:8" s="494" customFormat="1" ht="15" customHeight="1">
      <c r="A2991" s="490" t="s">
        <v>255</v>
      </c>
      <c r="B2991" s="498" t="s">
        <v>1467</v>
      </c>
      <c r="C2991" s="504" t="str">
        <f t="shared" si="145"/>
        <v>14-01</v>
      </c>
      <c r="D2991" s="500">
        <v>0</v>
      </c>
      <c r="F2991" s="492">
        <f t="shared" si="143"/>
        <v>0</v>
      </c>
      <c r="G2991" s="492">
        <f t="shared" si="144"/>
        <v>0</v>
      </c>
      <c r="H2991" s="492">
        <f>IF($S$3="Y",F2991*0.05,0)</f>
        <v>0</v>
      </c>
    </row>
    <row r="2992" spans="1:8" s="494" customFormat="1" ht="15" customHeight="1">
      <c r="A2992" s="490" t="s">
        <v>255</v>
      </c>
      <c r="B2992" s="498" t="s">
        <v>1467</v>
      </c>
      <c r="C2992" s="505" t="str">
        <f t="shared" si="145"/>
        <v>15-12</v>
      </c>
      <c r="D2992" s="500">
        <v>0</v>
      </c>
      <c r="F2992" s="492">
        <f t="shared" si="143"/>
        <v>0</v>
      </c>
      <c r="G2992" s="492">
        <f t="shared" si="144"/>
        <v>0</v>
      </c>
      <c r="H2992" s="492">
        <f>IF($S$4="Y",F2992*0.05,0)</f>
        <v>0</v>
      </c>
    </row>
    <row r="2993" spans="1:8" s="494" customFormat="1" ht="15" customHeight="1">
      <c r="A2993" s="490" t="s">
        <v>255</v>
      </c>
      <c r="B2993" s="498" t="s">
        <v>1467</v>
      </c>
      <c r="C2993" s="506" t="str">
        <f t="shared" si="145"/>
        <v>16-16</v>
      </c>
      <c r="D2993" s="500">
        <v>0</v>
      </c>
      <c r="F2993" s="492">
        <f t="shared" si="143"/>
        <v>0</v>
      </c>
      <c r="G2993" s="492">
        <f t="shared" si="144"/>
        <v>0</v>
      </c>
      <c r="H2993" s="492">
        <f>IF($S$5="Y",F2993*0.05,0)</f>
        <v>0</v>
      </c>
    </row>
    <row r="2994" spans="1:8" s="494" customFormat="1" ht="15" customHeight="1">
      <c r="A2994" s="490" t="s">
        <v>255</v>
      </c>
      <c r="B2994" s="498" t="s">
        <v>1467</v>
      </c>
      <c r="C2994" s="507" t="str">
        <f t="shared" si="145"/>
        <v>13-01</v>
      </c>
      <c r="D2994" s="500">
        <v>0</v>
      </c>
      <c r="F2994" s="492">
        <f t="shared" si="143"/>
        <v>0</v>
      </c>
      <c r="G2994" s="492">
        <f t="shared" si="144"/>
        <v>0</v>
      </c>
      <c r="H2994" s="492">
        <f>IF($S$6="Y",F2994*0.05,0)</f>
        <v>0</v>
      </c>
    </row>
    <row r="2995" spans="1:8" s="494" customFormat="1" ht="15" customHeight="1">
      <c r="A2995" s="490" t="s">
        <v>255</v>
      </c>
      <c r="B2995" s="498" t="s">
        <v>1467</v>
      </c>
      <c r="C2995" s="508" t="str">
        <f t="shared" si="145"/>
        <v>07-13</v>
      </c>
      <c r="D2995" s="500">
        <v>0</v>
      </c>
      <c r="F2995" s="492">
        <f t="shared" si="143"/>
        <v>0</v>
      </c>
      <c r="G2995" s="492">
        <f t="shared" si="144"/>
        <v>0</v>
      </c>
      <c r="H2995" s="492">
        <f>IF($S$7="Y",F2995*0.05,0)</f>
        <v>0</v>
      </c>
    </row>
    <row r="2996" spans="1:8" s="494" customFormat="1" ht="15" customHeight="1">
      <c r="A2996" s="490" t="s">
        <v>255</v>
      </c>
      <c r="B2996" s="498" t="s">
        <v>1467</v>
      </c>
      <c r="C2996" s="509" t="str">
        <f t="shared" si="145"/>
        <v>11-26</v>
      </c>
      <c r="D2996" s="500">
        <v>0</v>
      </c>
      <c r="F2996" s="492">
        <f t="shared" si="143"/>
        <v>0</v>
      </c>
      <c r="G2996" s="492">
        <f t="shared" si="144"/>
        <v>0</v>
      </c>
      <c r="H2996" s="492">
        <f>IF($S$8="Y",F2996*0.05,0)</f>
        <v>0</v>
      </c>
    </row>
    <row r="2997" spans="1:8" s="494" customFormat="1" ht="15" customHeight="1">
      <c r="A2997" s="490" t="s">
        <v>255</v>
      </c>
      <c r="B2997" s="498" t="s">
        <v>1467</v>
      </c>
      <c r="C2997" s="512" t="str">
        <f t="shared" si="145"/>
        <v>18-01</v>
      </c>
      <c r="D2997" s="500">
        <v>0</v>
      </c>
      <c r="F2997" s="492">
        <f t="shared" si="143"/>
        <v>0</v>
      </c>
      <c r="G2997" s="492">
        <f t="shared" si="144"/>
        <v>0</v>
      </c>
      <c r="H2997" s="492">
        <f>IF($S$9="Y",F2997*0.05,0)</f>
        <v>0</v>
      </c>
    </row>
    <row r="2998" spans="1:8" s="494" customFormat="1" ht="15" customHeight="1">
      <c r="A2998" s="490" t="s">
        <v>255</v>
      </c>
      <c r="B2998" s="498" t="s">
        <v>1467</v>
      </c>
      <c r="C2998" s="513" t="str">
        <f t="shared" si="145"/>
        <v>Color Code</v>
      </c>
      <c r="D2998" s="500">
        <v>0</v>
      </c>
      <c r="F2998" s="492">
        <f t="shared" si="143"/>
        <v>0</v>
      </c>
      <c r="G2998" s="492">
        <f t="shared" si="144"/>
        <v>0</v>
      </c>
      <c r="H2998" s="492">
        <f>IF($S$10="Y",F2998*0.05,0)</f>
        <v>0</v>
      </c>
    </row>
    <row r="2999" spans="1:8" s="494" customFormat="1" ht="15" customHeight="1">
      <c r="A2999" s="490" t="s">
        <v>257</v>
      </c>
      <c r="B2999" s="498" t="s">
        <v>1468</v>
      </c>
      <c r="C2999" s="499" t="str">
        <f t="shared" si="145"/>
        <v>11-12</v>
      </c>
      <c r="D2999" s="500">
        <v>0</v>
      </c>
      <c r="F2999" s="492">
        <f t="shared" si="143"/>
        <v>0</v>
      </c>
      <c r="G2999" s="492">
        <f t="shared" si="144"/>
        <v>0</v>
      </c>
      <c r="H2999" s="492">
        <f>IF($S$2="Y",F2999*0.05,0)</f>
        <v>0</v>
      </c>
    </row>
    <row r="3000" spans="1:8" s="494" customFormat="1" ht="15" customHeight="1">
      <c r="A3000" s="490" t="s">
        <v>257</v>
      </c>
      <c r="B3000" s="498" t="s">
        <v>1468</v>
      </c>
      <c r="C3000" s="504" t="str">
        <f t="shared" si="145"/>
        <v>14-01</v>
      </c>
      <c r="D3000" s="500">
        <v>0</v>
      </c>
      <c r="F3000" s="492">
        <f t="shared" si="143"/>
        <v>0</v>
      </c>
      <c r="G3000" s="492">
        <f t="shared" si="144"/>
        <v>0</v>
      </c>
      <c r="H3000" s="492">
        <f>IF($S$3="Y",F3000*0.05,0)</f>
        <v>0</v>
      </c>
    </row>
    <row r="3001" spans="1:8" s="494" customFormat="1" ht="15" customHeight="1">
      <c r="A3001" s="490" t="s">
        <v>257</v>
      </c>
      <c r="B3001" s="498" t="s">
        <v>1468</v>
      </c>
      <c r="C3001" s="505" t="str">
        <f t="shared" si="145"/>
        <v>15-12</v>
      </c>
      <c r="D3001" s="500">
        <v>0</v>
      </c>
      <c r="F3001" s="492">
        <f t="shared" si="143"/>
        <v>0</v>
      </c>
      <c r="G3001" s="492">
        <f t="shared" si="144"/>
        <v>0</v>
      </c>
      <c r="H3001" s="492">
        <f>IF($S$4="Y",F3001*0.05,0)</f>
        <v>0</v>
      </c>
    </row>
    <row r="3002" spans="1:8" s="494" customFormat="1" ht="15" customHeight="1">
      <c r="A3002" s="490" t="s">
        <v>257</v>
      </c>
      <c r="B3002" s="498" t="s">
        <v>1468</v>
      </c>
      <c r="C3002" s="506" t="str">
        <f t="shared" si="145"/>
        <v>16-16</v>
      </c>
      <c r="D3002" s="500">
        <v>0</v>
      </c>
      <c r="F3002" s="492">
        <f t="shared" si="143"/>
        <v>0</v>
      </c>
      <c r="G3002" s="492">
        <f t="shared" si="144"/>
        <v>0</v>
      </c>
      <c r="H3002" s="492">
        <f>IF($S$5="Y",F3002*0.05,0)</f>
        <v>0</v>
      </c>
    </row>
    <row r="3003" spans="1:8" s="494" customFormat="1" ht="15" customHeight="1">
      <c r="A3003" s="490" t="s">
        <v>257</v>
      </c>
      <c r="B3003" s="498" t="s">
        <v>1468</v>
      </c>
      <c r="C3003" s="507" t="str">
        <f t="shared" si="145"/>
        <v>13-01</v>
      </c>
      <c r="D3003" s="500">
        <v>0</v>
      </c>
      <c r="F3003" s="492">
        <f t="shared" si="143"/>
        <v>0</v>
      </c>
      <c r="G3003" s="492">
        <f t="shared" si="144"/>
        <v>0</v>
      </c>
      <c r="H3003" s="492">
        <f>IF($S$6="Y",F3003*0.05,0)</f>
        <v>0</v>
      </c>
    </row>
    <row r="3004" spans="1:8" s="494" customFormat="1" ht="15" customHeight="1">
      <c r="A3004" s="490" t="s">
        <v>257</v>
      </c>
      <c r="B3004" s="498" t="s">
        <v>1468</v>
      </c>
      <c r="C3004" s="508" t="str">
        <f t="shared" si="145"/>
        <v>07-13</v>
      </c>
      <c r="D3004" s="500">
        <v>0</v>
      </c>
      <c r="F3004" s="492">
        <f t="shared" si="143"/>
        <v>0</v>
      </c>
      <c r="G3004" s="492">
        <f t="shared" si="144"/>
        <v>0</v>
      </c>
      <c r="H3004" s="492">
        <f>IF($S$7="Y",F3004*0.05,0)</f>
        <v>0</v>
      </c>
    </row>
    <row r="3005" spans="1:8" s="494" customFormat="1" ht="15" customHeight="1">
      <c r="A3005" s="490" t="s">
        <v>257</v>
      </c>
      <c r="B3005" s="498" t="s">
        <v>1468</v>
      </c>
      <c r="C3005" s="509" t="str">
        <f t="shared" si="145"/>
        <v>11-26</v>
      </c>
      <c r="D3005" s="500">
        <v>0</v>
      </c>
      <c r="F3005" s="492">
        <f t="shared" si="143"/>
        <v>0</v>
      </c>
      <c r="G3005" s="492">
        <f t="shared" si="144"/>
        <v>0</v>
      </c>
      <c r="H3005" s="492">
        <f>IF($S$8="Y",F3005*0.05,0)</f>
        <v>0</v>
      </c>
    </row>
    <row r="3006" spans="1:8" s="494" customFormat="1" ht="15" customHeight="1">
      <c r="A3006" s="490" t="s">
        <v>257</v>
      </c>
      <c r="B3006" s="498" t="s">
        <v>1468</v>
      </c>
      <c r="C3006" s="512" t="str">
        <f t="shared" si="145"/>
        <v>18-01</v>
      </c>
      <c r="D3006" s="500">
        <v>0</v>
      </c>
      <c r="F3006" s="492">
        <f t="shared" si="143"/>
        <v>0</v>
      </c>
      <c r="G3006" s="492">
        <f t="shared" si="144"/>
        <v>0</v>
      </c>
      <c r="H3006" s="492">
        <f>IF($S$9="Y",F3006*0.05,0)</f>
        <v>0</v>
      </c>
    </row>
    <row r="3007" spans="1:8" s="494" customFormat="1" ht="15" customHeight="1">
      <c r="A3007" s="490" t="s">
        <v>257</v>
      </c>
      <c r="B3007" s="498" t="s">
        <v>1468</v>
      </c>
      <c r="C3007" s="513" t="str">
        <f t="shared" si="145"/>
        <v>Color Code</v>
      </c>
      <c r="D3007" s="500">
        <v>0</v>
      </c>
      <c r="F3007" s="492">
        <f t="shared" si="143"/>
        <v>0</v>
      </c>
      <c r="G3007" s="492">
        <f t="shared" si="144"/>
        <v>0</v>
      </c>
      <c r="H3007" s="492">
        <f>IF($S$10="Y",F3007*0.05,0)</f>
        <v>0</v>
      </c>
    </row>
    <row r="3008" spans="1:8" s="494" customFormat="1" ht="15" customHeight="1">
      <c r="A3008" s="490" t="s">
        <v>239</v>
      </c>
      <c r="B3008" s="498" t="s">
        <v>1469</v>
      </c>
      <c r="C3008" s="499" t="str">
        <f t="shared" si="145"/>
        <v>11-12</v>
      </c>
      <c r="D3008" s="500">
        <v>0</v>
      </c>
      <c r="F3008" s="492">
        <f t="shared" si="143"/>
        <v>0</v>
      </c>
      <c r="G3008" s="492">
        <f t="shared" si="144"/>
        <v>0</v>
      </c>
      <c r="H3008" s="492">
        <f>IF($S$2="Y",F3008*0.05,0)</f>
        <v>0</v>
      </c>
    </row>
    <row r="3009" spans="1:8" s="494" customFormat="1" ht="15" customHeight="1">
      <c r="A3009" s="490" t="s">
        <v>239</v>
      </c>
      <c r="B3009" s="498" t="s">
        <v>1469</v>
      </c>
      <c r="C3009" s="504" t="str">
        <f t="shared" si="145"/>
        <v>14-01</v>
      </c>
      <c r="D3009" s="500">
        <v>0</v>
      </c>
      <c r="F3009" s="492">
        <f t="shared" si="143"/>
        <v>0</v>
      </c>
      <c r="G3009" s="492">
        <f t="shared" si="144"/>
        <v>0</v>
      </c>
      <c r="H3009" s="492">
        <f>IF($S$3="Y",F3009*0.05,0)</f>
        <v>0</v>
      </c>
    </row>
    <row r="3010" spans="1:8" s="494" customFormat="1" ht="15" customHeight="1">
      <c r="A3010" s="490" t="s">
        <v>239</v>
      </c>
      <c r="B3010" s="498" t="s">
        <v>1469</v>
      </c>
      <c r="C3010" s="505" t="str">
        <f t="shared" si="145"/>
        <v>15-12</v>
      </c>
      <c r="D3010" s="500">
        <v>0</v>
      </c>
      <c r="F3010" s="492">
        <f t="shared" ref="F3010:F3073" si="146">D3010*E3010</f>
        <v>0</v>
      </c>
      <c r="G3010" s="492">
        <f t="shared" ref="G3010:G3073" si="147">IF($S$11="Y",F3010*0.05,0)</f>
        <v>0</v>
      </c>
      <c r="H3010" s="492">
        <f>IF($S$4="Y",F3010*0.05,0)</f>
        <v>0</v>
      </c>
    </row>
    <row r="3011" spans="1:8" s="494" customFormat="1" ht="15" customHeight="1">
      <c r="A3011" s="490" t="s">
        <v>239</v>
      </c>
      <c r="B3011" s="498" t="s">
        <v>1469</v>
      </c>
      <c r="C3011" s="506" t="str">
        <f t="shared" si="145"/>
        <v>16-16</v>
      </c>
      <c r="D3011" s="500">
        <v>0</v>
      </c>
      <c r="F3011" s="492">
        <f t="shared" si="146"/>
        <v>0</v>
      </c>
      <c r="G3011" s="492">
        <f t="shared" si="147"/>
        <v>0</v>
      </c>
      <c r="H3011" s="492">
        <f>IF($S$5="Y",F3011*0.05,0)</f>
        <v>0</v>
      </c>
    </row>
    <row r="3012" spans="1:8" s="494" customFormat="1" ht="15" customHeight="1">
      <c r="A3012" s="490" t="s">
        <v>239</v>
      </c>
      <c r="B3012" s="498" t="s">
        <v>1469</v>
      </c>
      <c r="C3012" s="507" t="str">
        <f t="shared" si="145"/>
        <v>13-01</v>
      </c>
      <c r="D3012" s="500">
        <v>0</v>
      </c>
      <c r="F3012" s="492">
        <f t="shared" si="146"/>
        <v>0</v>
      </c>
      <c r="G3012" s="492">
        <f t="shared" si="147"/>
        <v>0</v>
      </c>
      <c r="H3012" s="492">
        <f>IF($S$6="Y",F3012*0.05,0)</f>
        <v>0</v>
      </c>
    </row>
    <row r="3013" spans="1:8" s="494" customFormat="1" ht="15" customHeight="1">
      <c r="A3013" s="490" t="s">
        <v>239</v>
      </c>
      <c r="B3013" s="498" t="s">
        <v>1469</v>
      </c>
      <c r="C3013" s="508" t="str">
        <f t="shared" si="145"/>
        <v>07-13</v>
      </c>
      <c r="D3013" s="500">
        <v>0</v>
      </c>
      <c r="F3013" s="492">
        <f t="shared" si="146"/>
        <v>0</v>
      </c>
      <c r="G3013" s="492">
        <f t="shared" si="147"/>
        <v>0</v>
      </c>
      <c r="H3013" s="492">
        <f>IF($S$7="Y",F3013*0.05,0)</f>
        <v>0</v>
      </c>
    </row>
    <row r="3014" spans="1:8" s="494" customFormat="1" ht="15" customHeight="1">
      <c r="A3014" s="490" t="s">
        <v>239</v>
      </c>
      <c r="B3014" s="498" t="s">
        <v>1469</v>
      </c>
      <c r="C3014" s="509" t="str">
        <f t="shared" si="145"/>
        <v>11-26</v>
      </c>
      <c r="D3014" s="500">
        <v>0</v>
      </c>
      <c r="F3014" s="492">
        <f t="shared" si="146"/>
        <v>0</v>
      </c>
      <c r="G3014" s="492">
        <f t="shared" si="147"/>
        <v>0</v>
      </c>
      <c r="H3014" s="492">
        <f>IF($S$8="Y",F3014*0.05,0)</f>
        <v>0</v>
      </c>
    </row>
    <row r="3015" spans="1:8" s="494" customFormat="1" ht="15" customHeight="1">
      <c r="A3015" s="490" t="s">
        <v>239</v>
      </c>
      <c r="B3015" s="498" t="s">
        <v>1469</v>
      </c>
      <c r="C3015" s="512" t="str">
        <f t="shared" si="145"/>
        <v>18-01</v>
      </c>
      <c r="D3015" s="500">
        <v>0</v>
      </c>
      <c r="F3015" s="492">
        <f t="shared" si="146"/>
        <v>0</v>
      </c>
      <c r="G3015" s="492">
        <f t="shared" si="147"/>
        <v>0</v>
      </c>
      <c r="H3015" s="492">
        <f>IF($S$9="Y",F3015*0.05,0)</f>
        <v>0</v>
      </c>
    </row>
    <row r="3016" spans="1:8" s="494" customFormat="1" ht="15" customHeight="1">
      <c r="A3016" s="490" t="s">
        <v>239</v>
      </c>
      <c r="B3016" s="498" t="s">
        <v>1469</v>
      </c>
      <c r="C3016" s="513" t="str">
        <f t="shared" si="145"/>
        <v>Color Code</v>
      </c>
      <c r="D3016" s="500">
        <v>0</v>
      </c>
      <c r="F3016" s="492">
        <f t="shared" si="146"/>
        <v>0</v>
      </c>
      <c r="G3016" s="492">
        <f t="shared" si="147"/>
        <v>0</v>
      </c>
      <c r="H3016" s="492">
        <f>IF($S$10="Y",F3016*0.05,0)</f>
        <v>0</v>
      </c>
    </row>
    <row r="3017" spans="1:8" s="494" customFormat="1" ht="15" customHeight="1">
      <c r="A3017" s="490" t="s">
        <v>241</v>
      </c>
      <c r="B3017" s="498" t="s">
        <v>1470</v>
      </c>
      <c r="C3017" s="499" t="str">
        <f t="shared" si="145"/>
        <v>11-12</v>
      </c>
      <c r="D3017" s="500">
        <v>0</v>
      </c>
      <c r="F3017" s="492">
        <f t="shared" si="146"/>
        <v>0</v>
      </c>
      <c r="G3017" s="492">
        <f t="shared" si="147"/>
        <v>0</v>
      </c>
      <c r="H3017" s="492">
        <f>IF($S$2="Y",F3017*0.05,0)</f>
        <v>0</v>
      </c>
    </row>
    <row r="3018" spans="1:8" s="494" customFormat="1" ht="15" customHeight="1">
      <c r="A3018" s="490" t="s">
        <v>241</v>
      </c>
      <c r="B3018" s="498" t="s">
        <v>1470</v>
      </c>
      <c r="C3018" s="504" t="str">
        <f t="shared" si="145"/>
        <v>14-01</v>
      </c>
      <c r="D3018" s="500">
        <v>0</v>
      </c>
      <c r="F3018" s="492">
        <f t="shared" si="146"/>
        <v>0</v>
      </c>
      <c r="G3018" s="492">
        <f t="shared" si="147"/>
        <v>0</v>
      </c>
      <c r="H3018" s="492">
        <f>IF($S$3="Y",F3018*0.05,0)</f>
        <v>0</v>
      </c>
    </row>
    <row r="3019" spans="1:8" s="494" customFormat="1" ht="15" customHeight="1">
      <c r="A3019" s="490" t="s">
        <v>241</v>
      </c>
      <c r="B3019" s="498" t="s">
        <v>1470</v>
      </c>
      <c r="C3019" s="505" t="str">
        <f t="shared" si="145"/>
        <v>15-12</v>
      </c>
      <c r="D3019" s="500">
        <v>0</v>
      </c>
      <c r="F3019" s="492">
        <f t="shared" si="146"/>
        <v>0</v>
      </c>
      <c r="G3019" s="492">
        <f t="shared" si="147"/>
        <v>0</v>
      </c>
      <c r="H3019" s="492">
        <f>IF($S$4="Y",F3019*0.05,0)</f>
        <v>0</v>
      </c>
    </row>
    <row r="3020" spans="1:8" s="494" customFormat="1" ht="15" customHeight="1">
      <c r="A3020" s="490" t="s">
        <v>241</v>
      </c>
      <c r="B3020" s="498" t="s">
        <v>1470</v>
      </c>
      <c r="C3020" s="506" t="str">
        <f t="shared" si="145"/>
        <v>16-16</v>
      </c>
      <c r="D3020" s="500">
        <v>0</v>
      </c>
      <c r="F3020" s="492">
        <f t="shared" si="146"/>
        <v>0</v>
      </c>
      <c r="G3020" s="492">
        <f t="shared" si="147"/>
        <v>0</v>
      </c>
      <c r="H3020" s="492">
        <f>IF($S$5="Y",F3020*0.05,0)</f>
        <v>0</v>
      </c>
    </row>
    <row r="3021" spans="1:8" s="494" customFormat="1" ht="15" customHeight="1">
      <c r="A3021" s="490" t="s">
        <v>241</v>
      </c>
      <c r="B3021" s="498" t="s">
        <v>1470</v>
      </c>
      <c r="C3021" s="507" t="str">
        <f t="shared" si="145"/>
        <v>13-01</v>
      </c>
      <c r="D3021" s="500">
        <v>0</v>
      </c>
      <c r="F3021" s="492">
        <f t="shared" si="146"/>
        <v>0</v>
      </c>
      <c r="G3021" s="492">
        <f t="shared" si="147"/>
        <v>0</v>
      </c>
      <c r="H3021" s="492">
        <f>IF($S$6="Y",F3021*0.05,0)</f>
        <v>0</v>
      </c>
    </row>
    <row r="3022" spans="1:8" s="494" customFormat="1" ht="15" customHeight="1">
      <c r="A3022" s="490" t="s">
        <v>241</v>
      </c>
      <c r="B3022" s="498" t="s">
        <v>1470</v>
      </c>
      <c r="C3022" s="508" t="str">
        <f t="shared" si="145"/>
        <v>07-13</v>
      </c>
      <c r="D3022" s="500">
        <v>0</v>
      </c>
      <c r="F3022" s="492">
        <f t="shared" si="146"/>
        <v>0</v>
      </c>
      <c r="G3022" s="492">
        <f t="shared" si="147"/>
        <v>0</v>
      </c>
      <c r="H3022" s="492">
        <f>IF($S$7="Y",F3022*0.05,0)</f>
        <v>0</v>
      </c>
    </row>
    <row r="3023" spans="1:8" s="494" customFormat="1" ht="15" customHeight="1">
      <c r="A3023" s="490" t="s">
        <v>241</v>
      </c>
      <c r="B3023" s="498" t="s">
        <v>1470</v>
      </c>
      <c r="C3023" s="509" t="str">
        <f t="shared" si="145"/>
        <v>11-26</v>
      </c>
      <c r="D3023" s="500">
        <v>0</v>
      </c>
      <c r="F3023" s="492">
        <f t="shared" si="146"/>
        <v>0</v>
      </c>
      <c r="G3023" s="492">
        <f t="shared" si="147"/>
        <v>0</v>
      </c>
      <c r="H3023" s="492">
        <f>IF($S$8="Y",F3023*0.05,0)</f>
        <v>0</v>
      </c>
    </row>
    <row r="3024" spans="1:8" s="494" customFormat="1" ht="15" customHeight="1">
      <c r="A3024" s="490" t="s">
        <v>241</v>
      </c>
      <c r="B3024" s="498" t="s">
        <v>1470</v>
      </c>
      <c r="C3024" s="512" t="str">
        <f t="shared" si="145"/>
        <v>18-01</v>
      </c>
      <c r="D3024" s="500">
        <v>0</v>
      </c>
      <c r="F3024" s="492">
        <f t="shared" si="146"/>
        <v>0</v>
      </c>
      <c r="G3024" s="492">
        <f t="shared" si="147"/>
        <v>0</v>
      </c>
      <c r="H3024" s="492">
        <f>IF($S$9="Y",F3024*0.05,0)</f>
        <v>0</v>
      </c>
    </row>
    <row r="3025" spans="1:8" s="494" customFormat="1" ht="15" customHeight="1">
      <c r="A3025" s="490" t="s">
        <v>241</v>
      </c>
      <c r="B3025" s="498" t="s">
        <v>1470</v>
      </c>
      <c r="C3025" s="513" t="str">
        <f t="shared" si="145"/>
        <v>Color Code</v>
      </c>
      <c r="D3025" s="500">
        <v>0</v>
      </c>
      <c r="F3025" s="492">
        <f t="shared" si="146"/>
        <v>0</v>
      </c>
      <c r="G3025" s="492">
        <f t="shared" si="147"/>
        <v>0</v>
      </c>
      <c r="H3025" s="492">
        <f>IF($S$10="Y",F3025*0.05,0)</f>
        <v>0</v>
      </c>
    </row>
    <row r="3026" spans="1:8" s="494" customFormat="1" ht="15" customHeight="1">
      <c r="A3026" s="490" t="s">
        <v>263</v>
      </c>
      <c r="B3026" s="498" t="s">
        <v>1471</v>
      </c>
      <c r="C3026" s="499" t="str">
        <f t="shared" si="145"/>
        <v>11-12</v>
      </c>
      <c r="D3026" s="500">
        <v>0</v>
      </c>
      <c r="F3026" s="492">
        <f t="shared" si="146"/>
        <v>0</v>
      </c>
      <c r="G3026" s="492">
        <f t="shared" si="147"/>
        <v>0</v>
      </c>
      <c r="H3026" s="492">
        <f>IF($S$2="Y",F3026*0.05,0)</f>
        <v>0</v>
      </c>
    </row>
    <row r="3027" spans="1:8" s="494" customFormat="1" ht="15" customHeight="1">
      <c r="A3027" s="490" t="s">
        <v>263</v>
      </c>
      <c r="B3027" s="498" t="s">
        <v>1471</v>
      </c>
      <c r="C3027" s="504" t="str">
        <f t="shared" si="145"/>
        <v>14-01</v>
      </c>
      <c r="D3027" s="500">
        <v>0</v>
      </c>
      <c r="F3027" s="492">
        <f t="shared" si="146"/>
        <v>0</v>
      </c>
      <c r="G3027" s="492">
        <f t="shared" si="147"/>
        <v>0</v>
      </c>
      <c r="H3027" s="492">
        <f>IF($S$3="Y",F3027*0.05,0)</f>
        <v>0</v>
      </c>
    </row>
    <row r="3028" spans="1:8" s="494" customFormat="1" ht="15" customHeight="1">
      <c r="A3028" s="490" t="s">
        <v>263</v>
      </c>
      <c r="B3028" s="498" t="s">
        <v>1471</v>
      </c>
      <c r="C3028" s="505" t="str">
        <f t="shared" si="145"/>
        <v>15-12</v>
      </c>
      <c r="D3028" s="500">
        <v>0</v>
      </c>
      <c r="F3028" s="492">
        <f t="shared" si="146"/>
        <v>0</v>
      </c>
      <c r="G3028" s="492">
        <f t="shared" si="147"/>
        <v>0</v>
      </c>
      <c r="H3028" s="492">
        <f>IF($S$4="Y",F3028*0.05,0)</f>
        <v>0</v>
      </c>
    </row>
    <row r="3029" spans="1:8" s="494" customFormat="1" ht="15" customHeight="1">
      <c r="A3029" s="490" t="s">
        <v>263</v>
      </c>
      <c r="B3029" s="498" t="s">
        <v>1471</v>
      </c>
      <c r="C3029" s="506" t="str">
        <f t="shared" si="145"/>
        <v>16-16</v>
      </c>
      <c r="D3029" s="500">
        <v>0</v>
      </c>
      <c r="F3029" s="492">
        <f t="shared" si="146"/>
        <v>0</v>
      </c>
      <c r="G3029" s="492">
        <f t="shared" si="147"/>
        <v>0</v>
      </c>
      <c r="H3029" s="492">
        <f>IF($S$5="Y",F3029*0.05,0)</f>
        <v>0</v>
      </c>
    </row>
    <row r="3030" spans="1:8" s="494" customFormat="1" ht="15" customHeight="1">
      <c r="A3030" s="490" t="s">
        <v>263</v>
      </c>
      <c r="B3030" s="498" t="s">
        <v>1471</v>
      </c>
      <c r="C3030" s="507" t="str">
        <f t="shared" si="145"/>
        <v>13-01</v>
      </c>
      <c r="D3030" s="500">
        <v>0</v>
      </c>
      <c r="F3030" s="492">
        <f t="shared" si="146"/>
        <v>0</v>
      </c>
      <c r="G3030" s="492">
        <f t="shared" si="147"/>
        <v>0</v>
      </c>
      <c r="H3030" s="492">
        <f>IF($S$6="Y",F3030*0.05,0)</f>
        <v>0</v>
      </c>
    </row>
    <row r="3031" spans="1:8" s="494" customFormat="1" ht="15" customHeight="1">
      <c r="A3031" s="490" t="s">
        <v>263</v>
      </c>
      <c r="B3031" s="498" t="s">
        <v>1471</v>
      </c>
      <c r="C3031" s="508" t="str">
        <f t="shared" si="145"/>
        <v>07-13</v>
      </c>
      <c r="D3031" s="500">
        <v>0</v>
      </c>
      <c r="F3031" s="492">
        <f t="shared" si="146"/>
        <v>0</v>
      </c>
      <c r="G3031" s="492">
        <f t="shared" si="147"/>
        <v>0</v>
      </c>
      <c r="H3031" s="492">
        <f>IF($S$7="Y",F3031*0.05,0)</f>
        <v>0</v>
      </c>
    </row>
    <row r="3032" spans="1:8" s="494" customFormat="1" ht="15" customHeight="1">
      <c r="A3032" s="490" t="s">
        <v>263</v>
      </c>
      <c r="B3032" s="498" t="s">
        <v>1471</v>
      </c>
      <c r="C3032" s="509" t="str">
        <f t="shared" si="145"/>
        <v>11-26</v>
      </c>
      <c r="D3032" s="500">
        <v>0</v>
      </c>
      <c r="F3032" s="492">
        <f t="shared" si="146"/>
        <v>0</v>
      </c>
      <c r="G3032" s="492">
        <f t="shared" si="147"/>
        <v>0</v>
      </c>
      <c r="H3032" s="492">
        <f>IF($S$8="Y",F3032*0.05,0)</f>
        <v>0</v>
      </c>
    </row>
    <row r="3033" spans="1:8" s="494" customFormat="1" ht="15" customHeight="1">
      <c r="A3033" s="490" t="s">
        <v>263</v>
      </c>
      <c r="B3033" s="498" t="s">
        <v>1471</v>
      </c>
      <c r="C3033" s="512" t="str">
        <f t="shared" si="145"/>
        <v>18-01</v>
      </c>
      <c r="D3033" s="500">
        <v>0</v>
      </c>
      <c r="F3033" s="492">
        <f t="shared" si="146"/>
        <v>0</v>
      </c>
      <c r="G3033" s="492">
        <f t="shared" si="147"/>
        <v>0</v>
      </c>
      <c r="H3033" s="492">
        <f>IF($S$9="Y",F3033*0.05,0)</f>
        <v>0</v>
      </c>
    </row>
    <row r="3034" spans="1:8" s="494" customFormat="1" ht="15" customHeight="1">
      <c r="A3034" s="490" t="s">
        <v>263</v>
      </c>
      <c r="B3034" s="498" t="s">
        <v>1471</v>
      </c>
      <c r="C3034" s="513" t="str">
        <f t="shared" si="145"/>
        <v>Color Code</v>
      </c>
      <c r="D3034" s="500">
        <v>0</v>
      </c>
      <c r="F3034" s="492">
        <f t="shared" si="146"/>
        <v>0</v>
      </c>
      <c r="G3034" s="492">
        <f t="shared" si="147"/>
        <v>0</v>
      </c>
      <c r="H3034" s="492">
        <f>IF($S$10="Y",F3034*0.05,0)</f>
        <v>0</v>
      </c>
    </row>
    <row r="3035" spans="1:8" s="494" customFormat="1" ht="15" customHeight="1">
      <c r="A3035" s="490" t="s">
        <v>243</v>
      </c>
      <c r="B3035" s="498" t="s">
        <v>1472</v>
      </c>
      <c r="C3035" s="499" t="str">
        <f t="shared" si="145"/>
        <v>11-12</v>
      </c>
      <c r="D3035" s="500">
        <v>0</v>
      </c>
      <c r="F3035" s="492">
        <f t="shared" si="146"/>
        <v>0</v>
      </c>
      <c r="G3035" s="492">
        <f t="shared" si="147"/>
        <v>0</v>
      </c>
      <c r="H3035" s="492">
        <f>IF($S$2="Y",F3035*0.05,0)</f>
        <v>0</v>
      </c>
    </row>
    <row r="3036" spans="1:8" s="494" customFormat="1" ht="15" customHeight="1">
      <c r="A3036" s="490" t="s">
        <v>243</v>
      </c>
      <c r="B3036" s="498" t="s">
        <v>1472</v>
      </c>
      <c r="C3036" s="504" t="str">
        <f t="shared" si="145"/>
        <v>14-01</v>
      </c>
      <c r="D3036" s="500">
        <v>0</v>
      </c>
      <c r="F3036" s="492">
        <f t="shared" si="146"/>
        <v>0</v>
      </c>
      <c r="G3036" s="492">
        <f t="shared" si="147"/>
        <v>0</v>
      </c>
      <c r="H3036" s="492">
        <f>IF($S$3="Y",F3036*0.05,0)</f>
        <v>0</v>
      </c>
    </row>
    <row r="3037" spans="1:8" s="494" customFormat="1" ht="15" customHeight="1">
      <c r="A3037" s="490" t="s">
        <v>243</v>
      </c>
      <c r="B3037" s="498" t="s">
        <v>1472</v>
      </c>
      <c r="C3037" s="505" t="str">
        <f t="shared" si="145"/>
        <v>15-12</v>
      </c>
      <c r="D3037" s="500">
        <v>0</v>
      </c>
      <c r="F3037" s="492">
        <f t="shared" si="146"/>
        <v>0</v>
      </c>
      <c r="G3037" s="492">
        <f t="shared" si="147"/>
        <v>0</v>
      </c>
      <c r="H3037" s="492">
        <f>IF($S$4="Y",F3037*0.05,0)</f>
        <v>0</v>
      </c>
    </row>
    <row r="3038" spans="1:8" s="494" customFormat="1" ht="15" customHeight="1">
      <c r="A3038" s="490" t="s">
        <v>243</v>
      </c>
      <c r="B3038" s="498" t="s">
        <v>1472</v>
      </c>
      <c r="C3038" s="506" t="str">
        <f t="shared" ref="C3038:C3101" si="148">C3029</f>
        <v>16-16</v>
      </c>
      <c r="D3038" s="500">
        <v>0</v>
      </c>
      <c r="F3038" s="492">
        <f t="shared" si="146"/>
        <v>0</v>
      </c>
      <c r="G3038" s="492">
        <f t="shared" si="147"/>
        <v>0</v>
      </c>
      <c r="H3038" s="492">
        <f>IF($S$5="Y",F3038*0.05,0)</f>
        <v>0</v>
      </c>
    </row>
    <row r="3039" spans="1:8" s="494" customFormat="1" ht="15" customHeight="1">
      <c r="A3039" s="490" t="s">
        <v>243</v>
      </c>
      <c r="B3039" s="498" t="s">
        <v>1472</v>
      </c>
      <c r="C3039" s="507" t="str">
        <f t="shared" si="148"/>
        <v>13-01</v>
      </c>
      <c r="D3039" s="500">
        <v>0</v>
      </c>
      <c r="F3039" s="492">
        <f t="shared" si="146"/>
        <v>0</v>
      </c>
      <c r="G3039" s="492">
        <f t="shared" si="147"/>
        <v>0</v>
      </c>
      <c r="H3039" s="492">
        <f>IF($S$6="Y",F3039*0.05,0)</f>
        <v>0</v>
      </c>
    </row>
    <row r="3040" spans="1:8" s="494" customFormat="1" ht="15" customHeight="1">
      <c r="A3040" s="490" t="s">
        <v>243</v>
      </c>
      <c r="B3040" s="498" t="s">
        <v>1472</v>
      </c>
      <c r="C3040" s="508" t="str">
        <f t="shared" si="148"/>
        <v>07-13</v>
      </c>
      <c r="D3040" s="500">
        <v>0</v>
      </c>
      <c r="F3040" s="492">
        <f t="shared" si="146"/>
        <v>0</v>
      </c>
      <c r="G3040" s="492">
        <f t="shared" si="147"/>
        <v>0</v>
      </c>
      <c r="H3040" s="492">
        <f>IF($S$7="Y",F3040*0.05,0)</f>
        <v>0</v>
      </c>
    </row>
    <row r="3041" spans="1:8" s="494" customFormat="1" ht="15" customHeight="1">
      <c r="A3041" s="490" t="s">
        <v>243</v>
      </c>
      <c r="B3041" s="498" t="s">
        <v>1472</v>
      </c>
      <c r="C3041" s="509" t="str">
        <f t="shared" si="148"/>
        <v>11-26</v>
      </c>
      <c r="D3041" s="500">
        <v>0</v>
      </c>
      <c r="F3041" s="492">
        <f t="shared" si="146"/>
        <v>0</v>
      </c>
      <c r="G3041" s="492">
        <f t="shared" si="147"/>
        <v>0</v>
      </c>
      <c r="H3041" s="492">
        <f>IF($S$8="Y",F3041*0.05,0)</f>
        <v>0</v>
      </c>
    </row>
    <row r="3042" spans="1:8" s="494" customFormat="1" ht="15" customHeight="1">
      <c r="A3042" s="490" t="s">
        <v>243</v>
      </c>
      <c r="B3042" s="498" t="s">
        <v>1472</v>
      </c>
      <c r="C3042" s="512" t="str">
        <f t="shared" si="148"/>
        <v>18-01</v>
      </c>
      <c r="D3042" s="500">
        <v>0</v>
      </c>
      <c r="F3042" s="492">
        <f t="shared" si="146"/>
        <v>0</v>
      </c>
      <c r="G3042" s="492">
        <f t="shared" si="147"/>
        <v>0</v>
      </c>
      <c r="H3042" s="492">
        <f>IF($S$9="Y",F3042*0.05,0)</f>
        <v>0</v>
      </c>
    </row>
    <row r="3043" spans="1:8" s="494" customFormat="1" ht="15" customHeight="1">
      <c r="A3043" s="490" t="s">
        <v>243</v>
      </c>
      <c r="B3043" s="498" t="s">
        <v>1472</v>
      </c>
      <c r="C3043" s="513" t="str">
        <f t="shared" si="148"/>
        <v>Color Code</v>
      </c>
      <c r="D3043" s="500">
        <v>0</v>
      </c>
      <c r="F3043" s="492">
        <f t="shared" si="146"/>
        <v>0</v>
      </c>
      <c r="G3043" s="492">
        <f t="shared" si="147"/>
        <v>0</v>
      </c>
      <c r="H3043" s="492">
        <f>IF($S$10="Y",F3043*0.05,0)</f>
        <v>0</v>
      </c>
    </row>
    <row r="3044" spans="1:8" s="494" customFormat="1" ht="15" customHeight="1">
      <c r="A3044" s="490" t="s">
        <v>245</v>
      </c>
      <c r="B3044" s="498" t="s">
        <v>1473</v>
      </c>
      <c r="C3044" s="499" t="str">
        <f t="shared" si="148"/>
        <v>11-12</v>
      </c>
      <c r="D3044" s="500">
        <v>0</v>
      </c>
      <c r="F3044" s="492">
        <f t="shared" si="146"/>
        <v>0</v>
      </c>
      <c r="G3044" s="492">
        <f t="shared" si="147"/>
        <v>0</v>
      </c>
      <c r="H3044" s="492">
        <f>IF($S$2="Y",F3044*0.05,0)</f>
        <v>0</v>
      </c>
    </row>
    <row r="3045" spans="1:8" s="494" customFormat="1" ht="15" customHeight="1">
      <c r="A3045" s="490" t="s">
        <v>245</v>
      </c>
      <c r="B3045" s="498" t="s">
        <v>1473</v>
      </c>
      <c r="C3045" s="504" t="str">
        <f t="shared" si="148"/>
        <v>14-01</v>
      </c>
      <c r="D3045" s="500">
        <v>0</v>
      </c>
      <c r="F3045" s="492">
        <f t="shared" si="146"/>
        <v>0</v>
      </c>
      <c r="G3045" s="492">
        <f t="shared" si="147"/>
        <v>0</v>
      </c>
      <c r="H3045" s="492">
        <f>IF($S$3="Y",F3045*0.05,0)</f>
        <v>0</v>
      </c>
    </row>
    <row r="3046" spans="1:8" s="494" customFormat="1" ht="15" customHeight="1">
      <c r="A3046" s="490" t="s">
        <v>245</v>
      </c>
      <c r="B3046" s="498" t="s">
        <v>1473</v>
      </c>
      <c r="C3046" s="505" t="str">
        <f t="shared" si="148"/>
        <v>15-12</v>
      </c>
      <c r="D3046" s="500">
        <v>0</v>
      </c>
      <c r="F3046" s="492">
        <f t="shared" si="146"/>
        <v>0</v>
      </c>
      <c r="G3046" s="492">
        <f t="shared" si="147"/>
        <v>0</v>
      </c>
      <c r="H3046" s="492">
        <f>IF($S$4="Y",F3046*0.05,0)</f>
        <v>0</v>
      </c>
    </row>
    <row r="3047" spans="1:8" s="494" customFormat="1" ht="15" customHeight="1">
      <c r="A3047" s="490" t="s">
        <v>245</v>
      </c>
      <c r="B3047" s="498" t="s">
        <v>1473</v>
      </c>
      <c r="C3047" s="506" t="str">
        <f t="shared" si="148"/>
        <v>16-16</v>
      </c>
      <c r="D3047" s="500">
        <v>0</v>
      </c>
      <c r="F3047" s="492">
        <f t="shared" si="146"/>
        <v>0</v>
      </c>
      <c r="G3047" s="492">
        <f t="shared" si="147"/>
        <v>0</v>
      </c>
      <c r="H3047" s="492">
        <f>IF($S$5="Y",F3047*0.05,0)</f>
        <v>0</v>
      </c>
    </row>
    <row r="3048" spans="1:8" s="494" customFormat="1" ht="15" customHeight="1">
      <c r="A3048" s="490" t="s">
        <v>245</v>
      </c>
      <c r="B3048" s="498" t="s">
        <v>1473</v>
      </c>
      <c r="C3048" s="507" t="str">
        <f t="shared" si="148"/>
        <v>13-01</v>
      </c>
      <c r="D3048" s="500">
        <v>0</v>
      </c>
      <c r="F3048" s="492">
        <f t="shared" si="146"/>
        <v>0</v>
      </c>
      <c r="G3048" s="492">
        <f t="shared" si="147"/>
        <v>0</v>
      </c>
      <c r="H3048" s="492">
        <f>IF($S$6="Y",F3048*0.05,0)</f>
        <v>0</v>
      </c>
    </row>
    <row r="3049" spans="1:8" s="494" customFormat="1" ht="15" customHeight="1">
      <c r="A3049" s="490" t="s">
        <v>245</v>
      </c>
      <c r="B3049" s="498" t="s">
        <v>1473</v>
      </c>
      <c r="C3049" s="508" t="str">
        <f t="shared" si="148"/>
        <v>07-13</v>
      </c>
      <c r="D3049" s="500">
        <v>0</v>
      </c>
      <c r="F3049" s="492">
        <f t="shared" si="146"/>
        <v>0</v>
      </c>
      <c r="G3049" s="492">
        <f t="shared" si="147"/>
        <v>0</v>
      </c>
      <c r="H3049" s="492">
        <f>IF($S$7="Y",F3049*0.05,0)</f>
        <v>0</v>
      </c>
    </row>
    <row r="3050" spans="1:8" s="494" customFormat="1" ht="15" customHeight="1">
      <c r="A3050" s="490" t="s">
        <v>245</v>
      </c>
      <c r="B3050" s="498" t="s">
        <v>1473</v>
      </c>
      <c r="C3050" s="509" t="str">
        <f t="shared" si="148"/>
        <v>11-26</v>
      </c>
      <c r="D3050" s="500">
        <v>0</v>
      </c>
      <c r="F3050" s="492">
        <f t="shared" si="146"/>
        <v>0</v>
      </c>
      <c r="G3050" s="492">
        <f t="shared" si="147"/>
        <v>0</v>
      </c>
      <c r="H3050" s="492">
        <f>IF($S$8="Y",F3050*0.05,0)</f>
        <v>0</v>
      </c>
    </row>
    <row r="3051" spans="1:8" s="494" customFormat="1" ht="15" customHeight="1">
      <c r="A3051" s="490" t="s">
        <v>245</v>
      </c>
      <c r="B3051" s="498" t="s">
        <v>1473</v>
      </c>
      <c r="C3051" s="512" t="str">
        <f t="shared" si="148"/>
        <v>18-01</v>
      </c>
      <c r="D3051" s="500">
        <v>0</v>
      </c>
      <c r="F3051" s="492">
        <f t="shared" si="146"/>
        <v>0</v>
      </c>
      <c r="G3051" s="492">
        <f t="shared" si="147"/>
        <v>0</v>
      </c>
      <c r="H3051" s="492">
        <f>IF($S$9="Y",F3051*0.05,0)</f>
        <v>0</v>
      </c>
    </row>
    <row r="3052" spans="1:8" s="494" customFormat="1" ht="15" customHeight="1">
      <c r="A3052" s="490" t="s">
        <v>245</v>
      </c>
      <c r="B3052" s="498" t="s">
        <v>1473</v>
      </c>
      <c r="C3052" s="513" t="str">
        <f t="shared" si="148"/>
        <v>Color Code</v>
      </c>
      <c r="D3052" s="500">
        <v>0</v>
      </c>
      <c r="F3052" s="492">
        <f t="shared" si="146"/>
        <v>0</v>
      </c>
      <c r="G3052" s="492">
        <f t="shared" si="147"/>
        <v>0</v>
      </c>
      <c r="H3052" s="492">
        <f>IF($S$10="Y",F3052*0.05,0)</f>
        <v>0</v>
      </c>
    </row>
    <row r="3053" spans="1:8" s="494" customFormat="1" ht="15" customHeight="1">
      <c r="A3053" s="490" t="s">
        <v>227</v>
      </c>
      <c r="B3053" s="498" t="s">
        <v>1474</v>
      </c>
      <c r="C3053" s="499" t="str">
        <f t="shared" si="148"/>
        <v>11-12</v>
      </c>
      <c r="D3053" s="500">
        <v>0</v>
      </c>
      <c r="F3053" s="492">
        <f t="shared" si="146"/>
        <v>0</v>
      </c>
      <c r="G3053" s="492">
        <f t="shared" si="147"/>
        <v>0</v>
      </c>
      <c r="H3053" s="492">
        <f>IF($S$2="Y",F3053*0.05,0)</f>
        <v>0</v>
      </c>
    </row>
    <row r="3054" spans="1:8" s="494" customFormat="1" ht="15" customHeight="1">
      <c r="A3054" s="490" t="s">
        <v>227</v>
      </c>
      <c r="B3054" s="498" t="s">
        <v>1474</v>
      </c>
      <c r="C3054" s="504" t="str">
        <f t="shared" si="148"/>
        <v>14-01</v>
      </c>
      <c r="D3054" s="500">
        <v>0</v>
      </c>
      <c r="F3054" s="492">
        <f t="shared" si="146"/>
        <v>0</v>
      </c>
      <c r="G3054" s="492">
        <f t="shared" si="147"/>
        <v>0</v>
      </c>
      <c r="H3054" s="492">
        <f>IF($S$3="Y",F3054*0.05,0)</f>
        <v>0</v>
      </c>
    </row>
    <row r="3055" spans="1:8" s="494" customFormat="1" ht="15" customHeight="1">
      <c r="A3055" s="490" t="s">
        <v>227</v>
      </c>
      <c r="B3055" s="498" t="s">
        <v>1474</v>
      </c>
      <c r="C3055" s="505" t="str">
        <f t="shared" si="148"/>
        <v>15-12</v>
      </c>
      <c r="D3055" s="500">
        <v>0</v>
      </c>
      <c r="F3055" s="492">
        <f t="shared" si="146"/>
        <v>0</v>
      </c>
      <c r="G3055" s="492">
        <f t="shared" si="147"/>
        <v>0</v>
      </c>
      <c r="H3055" s="492">
        <f>IF($S$4="Y",F3055*0.05,0)</f>
        <v>0</v>
      </c>
    </row>
    <row r="3056" spans="1:8" s="494" customFormat="1" ht="15" customHeight="1">
      <c r="A3056" s="490" t="s">
        <v>227</v>
      </c>
      <c r="B3056" s="498" t="s">
        <v>1474</v>
      </c>
      <c r="C3056" s="506" t="str">
        <f t="shared" si="148"/>
        <v>16-16</v>
      </c>
      <c r="D3056" s="500">
        <v>0</v>
      </c>
      <c r="F3056" s="492">
        <f t="shared" si="146"/>
        <v>0</v>
      </c>
      <c r="G3056" s="492">
        <f t="shared" si="147"/>
        <v>0</v>
      </c>
      <c r="H3056" s="492">
        <f>IF($S$5="Y",F3056*0.05,0)</f>
        <v>0</v>
      </c>
    </row>
    <row r="3057" spans="1:8" s="494" customFormat="1" ht="15" customHeight="1">
      <c r="A3057" s="490" t="s">
        <v>227</v>
      </c>
      <c r="B3057" s="498" t="s">
        <v>1474</v>
      </c>
      <c r="C3057" s="507" t="str">
        <f t="shared" si="148"/>
        <v>13-01</v>
      </c>
      <c r="D3057" s="500">
        <v>0</v>
      </c>
      <c r="F3057" s="492">
        <f t="shared" si="146"/>
        <v>0</v>
      </c>
      <c r="G3057" s="492">
        <f t="shared" si="147"/>
        <v>0</v>
      </c>
      <c r="H3057" s="492">
        <f>IF($S$6="Y",F3057*0.05,0)</f>
        <v>0</v>
      </c>
    </row>
    <row r="3058" spans="1:8" s="494" customFormat="1" ht="15" customHeight="1">
      <c r="A3058" s="490" t="s">
        <v>227</v>
      </c>
      <c r="B3058" s="498" t="s">
        <v>1474</v>
      </c>
      <c r="C3058" s="508" t="str">
        <f t="shared" si="148"/>
        <v>07-13</v>
      </c>
      <c r="D3058" s="500">
        <v>0</v>
      </c>
      <c r="F3058" s="492">
        <f t="shared" si="146"/>
        <v>0</v>
      </c>
      <c r="G3058" s="492">
        <f t="shared" si="147"/>
        <v>0</v>
      </c>
      <c r="H3058" s="492">
        <f>IF($S$7="Y",F3058*0.05,0)</f>
        <v>0</v>
      </c>
    </row>
    <row r="3059" spans="1:8" s="494" customFormat="1" ht="15" customHeight="1">
      <c r="A3059" s="490" t="s">
        <v>227</v>
      </c>
      <c r="B3059" s="498" t="s">
        <v>1474</v>
      </c>
      <c r="C3059" s="509" t="str">
        <f t="shared" si="148"/>
        <v>11-26</v>
      </c>
      <c r="D3059" s="500">
        <v>0</v>
      </c>
      <c r="F3059" s="492">
        <f t="shared" si="146"/>
        <v>0</v>
      </c>
      <c r="G3059" s="492">
        <f t="shared" si="147"/>
        <v>0</v>
      </c>
      <c r="H3059" s="492">
        <f>IF($S$8="Y",F3059*0.05,0)</f>
        <v>0</v>
      </c>
    </row>
    <row r="3060" spans="1:8" s="494" customFormat="1" ht="15" customHeight="1">
      <c r="A3060" s="490" t="s">
        <v>227</v>
      </c>
      <c r="B3060" s="498" t="s">
        <v>1474</v>
      </c>
      <c r="C3060" s="512" t="str">
        <f t="shared" si="148"/>
        <v>18-01</v>
      </c>
      <c r="D3060" s="500">
        <v>0</v>
      </c>
      <c r="F3060" s="492">
        <f t="shared" si="146"/>
        <v>0</v>
      </c>
      <c r="G3060" s="492">
        <f t="shared" si="147"/>
        <v>0</v>
      </c>
      <c r="H3060" s="492">
        <f>IF($S$9="Y",F3060*0.05,0)</f>
        <v>0</v>
      </c>
    </row>
    <row r="3061" spans="1:8" s="494" customFormat="1" ht="15" customHeight="1">
      <c r="A3061" s="490" t="s">
        <v>227</v>
      </c>
      <c r="B3061" s="498" t="s">
        <v>1474</v>
      </c>
      <c r="C3061" s="513" t="str">
        <f t="shared" si="148"/>
        <v>Color Code</v>
      </c>
      <c r="D3061" s="500">
        <v>0</v>
      </c>
      <c r="F3061" s="492">
        <f t="shared" si="146"/>
        <v>0</v>
      </c>
      <c r="G3061" s="492">
        <f t="shared" si="147"/>
        <v>0</v>
      </c>
      <c r="H3061" s="492">
        <f>IF($S$10="Y",F3061*0.05,0)</f>
        <v>0</v>
      </c>
    </row>
    <row r="3062" spans="1:8" s="494" customFormat="1" ht="15" customHeight="1">
      <c r="A3062" s="490" t="s">
        <v>223</v>
      </c>
      <c r="B3062" s="498" t="s">
        <v>1475</v>
      </c>
      <c r="C3062" s="499" t="str">
        <f t="shared" si="148"/>
        <v>11-12</v>
      </c>
      <c r="D3062" s="500">
        <v>0</v>
      </c>
      <c r="F3062" s="492">
        <f t="shared" si="146"/>
        <v>0</v>
      </c>
      <c r="G3062" s="492">
        <f t="shared" si="147"/>
        <v>0</v>
      </c>
      <c r="H3062" s="492">
        <f>IF($S$2="Y",F3062*0.05,0)</f>
        <v>0</v>
      </c>
    </row>
    <row r="3063" spans="1:8" s="494" customFormat="1" ht="15" customHeight="1">
      <c r="A3063" s="490" t="s">
        <v>223</v>
      </c>
      <c r="B3063" s="498" t="s">
        <v>1475</v>
      </c>
      <c r="C3063" s="504" t="str">
        <f t="shared" si="148"/>
        <v>14-01</v>
      </c>
      <c r="D3063" s="500">
        <v>0</v>
      </c>
      <c r="F3063" s="492">
        <f t="shared" si="146"/>
        <v>0</v>
      </c>
      <c r="G3063" s="492">
        <f t="shared" si="147"/>
        <v>0</v>
      </c>
      <c r="H3063" s="492">
        <f>IF($S$3="Y",F3063*0.05,0)</f>
        <v>0</v>
      </c>
    </row>
    <row r="3064" spans="1:8" s="494" customFormat="1" ht="15" customHeight="1">
      <c r="A3064" s="490" t="s">
        <v>223</v>
      </c>
      <c r="B3064" s="498" t="s">
        <v>1475</v>
      </c>
      <c r="C3064" s="505" t="str">
        <f t="shared" si="148"/>
        <v>15-12</v>
      </c>
      <c r="D3064" s="500">
        <v>0</v>
      </c>
      <c r="F3064" s="492">
        <f t="shared" si="146"/>
        <v>0</v>
      </c>
      <c r="G3064" s="492">
        <f t="shared" si="147"/>
        <v>0</v>
      </c>
      <c r="H3064" s="492">
        <f>IF($S$4="Y",F3064*0.05,0)</f>
        <v>0</v>
      </c>
    </row>
    <row r="3065" spans="1:8" s="494" customFormat="1" ht="15" customHeight="1">
      <c r="A3065" s="490" t="s">
        <v>223</v>
      </c>
      <c r="B3065" s="498" t="s">
        <v>1475</v>
      </c>
      <c r="C3065" s="506" t="str">
        <f t="shared" si="148"/>
        <v>16-16</v>
      </c>
      <c r="D3065" s="500">
        <v>0</v>
      </c>
      <c r="F3065" s="492">
        <f t="shared" si="146"/>
        <v>0</v>
      </c>
      <c r="G3065" s="492">
        <f t="shared" si="147"/>
        <v>0</v>
      </c>
      <c r="H3065" s="492">
        <f>IF($S$5="Y",F3065*0.05,0)</f>
        <v>0</v>
      </c>
    </row>
    <row r="3066" spans="1:8" s="494" customFormat="1" ht="15" customHeight="1">
      <c r="A3066" s="490" t="s">
        <v>223</v>
      </c>
      <c r="B3066" s="498" t="s">
        <v>1475</v>
      </c>
      <c r="C3066" s="507" t="str">
        <f t="shared" si="148"/>
        <v>13-01</v>
      </c>
      <c r="D3066" s="500">
        <v>0</v>
      </c>
      <c r="F3066" s="492">
        <f t="shared" si="146"/>
        <v>0</v>
      </c>
      <c r="G3066" s="492">
        <f t="shared" si="147"/>
        <v>0</v>
      </c>
      <c r="H3066" s="492">
        <f>IF($S$6="Y",F3066*0.05,0)</f>
        <v>0</v>
      </c>
    </row>
    <row r="3067" spans="1:8" s="494" customFormat="1" ht="15" customHeight="1">
      <c r="A3067" s="490" t="s">
        <v>223</v>
      </c>
      <c r="B3067" s="498" t="s">
        <v>1475</v>
      </c>
      <c r="C3067" s="508" t="str">
        <f t="shared" si="148"/>
        <v>07-13</v>
      </c>
      <c r="D3067" s="500">
        <v>0</v>
      </c>
      <c r="F3067" s="492">
        <f t="shared" si="146"/>
        <v>0</v>
      </c>
      <c r="G3067" s="492">
        <f t="shared" si="147"/>
        <v>0</v>
      </c>
      <c r="H3067" s="492">
        <f>IF($S$7="Y",F3067*0.05,0)</f>
        <v>0</v>
      </c>
    </row>
    <row r="3068" spans="1:8" s="494" customFormat="1" ht="15" customHeight="1">
      <c r="A3068" s="490" t="s">
        <v>223</v>
      </c>
      <c r="B3068" s="498" t="s">
        <v>1475</v>
      </c>
      <c r="C3068" s="509" t="str">
        <f t="shared" si="148"/>
        <v>11-26</v>
      </c>
      <c r="D3068" s="500">
        <v>0</v>
      </c>
      <c r="F3068" s="492">
        <f t="shared" si="146"/>
        <v>0</v>
      </c>
      <c r="G3068" s="492">
        <f t="shared" si="147"/>
        <v>0</v>
      </c>
      <c r="H3068" s="492">
        <f>IF($S$8="Y",F3068*0.05,0)</f>
        <v>0</v>
      </c>
    </row>
    <row r="3069" spans="1:8" s="494" customFormat="1" ht="15" customHeight="1">
      <c r="A3069" s="490" t="s">
        <v>223</v>
      </c>
      <c r="B3069" s="498" t="s">
        <v>1475</v>
      </c>
      <c r="C3069" s="512" t="str">
        <f t="shared" si="148"/>
        <v>18-01</v>
      </c>
      <c r="D3069" s="500">
        <v>0</v>
      </c>
      <c r="F3069" s="492">
        <f t="shared" si="146"/>
        <v>0</v>
      </c>
      <c r="G3069" s="492">
        <f t="shared" si="147"/>
        <v>0</v>
      </c>
      <c r="H3069" s="492">
        <f>IF($S$9="Y",F3069*0.05,0)</f>
        <v>0</v>
      </c>
    </row>
    <row r="3070" spans="1:8" s="494" customFormat="1" ht="15" customHeight="1">
      <c r="A3070" s="490" t="s">
        <v>223</v>
      </c>
      <c r="B3070" s="498" t="s">
        <v>1475</v>
      </c>
      <c r="C3070" s="513" t="str">
        <f t="shared" si="148"/>
        <v>Color Code</v>
      </c>
      <c r="D3070" s="500">
        <v>0</v>
      </c>
      <c r="F3070" s="492">
        <f t="shared" si="146"/>
        <v>0</v>
      </c>
      <c r="G3070" s="492">
        <f t="shared" si="147"/>
        <v>0</v>
      </c>
      <c r="H3070" s="492">
        <f>IF($S$10="Y",F3070*0.05,0)</f>
        <v>0</v>
      </c>
    </row>
    <row r="3071" spans="1:8" s="494" customFormat="1" ht="15" customHeight="1">
      <c r="A3071" s="490" t="s">
        <v>214</v>
      </c>
      <c r="B3071" s="498" t="s">
        <v>1476</v>
      </c>
      <c r="C3071" s="499" t="str">
        <f t="shared" si="148"/>
        <v>11-12</v>
      </c>
      <c r="D3071" s="500">
        <v>0</v>
      </c>
      <c r="F3071" s="492">
        <f t="shared" si="146"/>
        <v>0</v>
      </c>
      <c r="G3071" s="492">
        <f t="shared" si="147"/>
        <v>0</v>
      </c>
      <c r="H3071" s="492">
        <f>IF($S$2="Y",F3071*0.05,0)</f>
        <v>0</v>
      </c>
    </row>
    <row r="3072" spans="1:8" s="494" customFormat="1" ht="15" customHeight="1">
      <c r="A3072" s="490" t="s">
        <v>214</v>
      </c>
      <c r="B3072" s="498" t="s">
        <v>1476</v>
      </c>
      <c r="C3072" s="504" t="str">
        <f t="shared" si="148"/>
        <v>14-01</v>
      </c>
      <c r="D3072" s="500">
        <v>0</v>
      </c>
      <c r="F3072" s="492">
        <f t="shared" si="146"/>
        <v>0</v>
      </c>
      <c r="G3072" s="492">
        <f t="shared" si="147"/>
        <v>0</v>
      </c>
      <c r="H3072" s="492">
        <f>IF($S$3="Y",F3072*0.05,0)</f>
        <v>0</v>
      </c>
    </row>
    <row r="3073" spans="1:8" s="494" customFormat="1" ht="15" customHeight="1">
      <c r="A3073" s="490" t="s">
        <v>214</v>
      </c>
      <c r="B3073" s="498" t="s">
        <v>1476</v>
      </c>
      <c r="C3073" s="505" t="str">
        <f t="shared" si="148"/>
        <v>15-12</v>
      </c>
      <c r="D3073" s="500">
        <v>0</v>
      </c>
      <c r="F3073" s="492">
        <f t="shared" si="146"/>
        <v>0</v>
      </c>
      <c r="G3073" s="492">
        <f t="shared" si="147"/>
        <v>0</v>
      </c>
      <c r="H3073" s="492">
        <f>IF($S$4="Y",F3073*0.05,0)</f>
        <v>0</v>
      </c>
    </row>
    <row r="3074" spans="1:8" s="494" customFormat="1" ht="15" customHeight="1">
      <c r="A3074" s="490" t="s">
        <v>214</v>
      </c>
      <c r="B3074" s="498" t="s">
        <v>1476</v>
      </c>
      <c r="C3074" s="506" t="str">
        <f t="shared" si="148"/>
        <v>16-16</v>
      </c>
      <c r="D3074" s="500">
        <v>0</v>
      </c>
      <c r="F3074" s="492">
        <f t="shared" ref="F3074:F3137" si="149">D3074*E3074</f>
        <v>0</v>
      </c>
      <c r="G3074" s="492">
        <f t="shared" ref="G3074:G3137" si="150">IF($S$11="Y",F3074*0.05,0)</f>
        <v>0</v>
      </c>
      <c r="H3074" s="492">
        <f>IF($S$5="Y",F3074*0.05,0)</f>
        <v>0</v>
      </c>
    </row>
    <row r="3075" spans="1:8" s="494" customFormat="1" ht="15" customHeight="1">
      <c r="A3075" s="490" t="s">
        <v>214</v>
      </c>
      <c r="B3075" s="498" t="s">
        <v>1476</v>
      </c>
      <c r="C3075" s="507" t="str">
        <f t="shared" si="148"/>
        <v>13-01</v>
      </c>
      <c r="D3075" s="500">
        <v>0</v>
      </c>
      <c r="F3075" s="492">
        <f t="shared" si="149"/>
        <v>0</v>
      </c>
      <c r="G3075" s="492">
        <f t="shared" si="150"/>
        <v>0</v>
      </c>
      <c r="H3075" s="492">
        <f>IF($S$6="Y",F3075*0.05,0)</f>
        <v>0</v>
      </c>
    </row>
    <row r="3076" spans="1:8" s="494" customFormat="1" ht="15" customHeight="1">
      <c r="A3076" s="490" t="s">
        <v>214</v>
      </c>
      <c r="B3076" s="498" t="s">
        <v>1476</v>
      </c>
      <c r="C3076" s="508" t="str">
        <f t="shared" si="148"/>
        <v>07-13</v>
      </c>
      <c r="D3076" s="500">
        <v>0</v>
      </c>
      <c r="F3076" s="492">
        <f t="shared" si="149"/>
        <v>0</v>
      </c>
      <c r="G3076" s="492">
        <f t="shared" si="150"/>
        <v>0</v>
      </c>
      <c r="H3076" s="492">
        <f>IF($S$7="Y",F3076*0.05,0)</f>
        <v>0</v>
      </c>
    </row>
    <row r="3077" spans="1:8" s="494" customFormat="1" ht="15" customHeight="1">
      <c r="A3077" s="490" t="s">
        <v>214</v>
      </c>
      <c r="B3077" s="498" t="s">
        <v>1476</v>
      </c>
      <c r="C3077" s="509" t="str">
        <f t="shared" si="148"/>
        <v>11-26</v>
      </c>
      <c r="D3077" s="500">
        <v>0</v>
      </c>
      <c r="F3077" s="492">
        <f t="shared" si="149"/>
        <v>0</v>
      </c>
      <c r="G3077" s="492">
        <f t="shared" si="150"/>
        <v>0</v>
      </c>
      <c r="H3077" s="492">
        <f>IF($S$8="Y",F3077*0.05,0)</f>
        <v>0</v>
      </c>
    </row>
    <row r="3078" spans="1:8" s="494" customFormat="1" ht="15" customHeight="1">
      <c r="A3078" s="490" t="s">
        <v>214</v>
      </c>
      <c r="B3078" s="498" t="s">
        <v>1476</v>
      </c>
      <c r="C3078" s="512" t="str">
        <f t="shared" si="148"/>
        <v>18-01</v>
      </c>
      <c r="D3078" s="500">
        <v>0</v>
      </c>
      <c r="F3078" s="492">
        <f t="shared" si="149"/>
        <v>0</v>
      </c>
      <c r="G3078" s="492">
        <f t="shared" si="150"/>
        <v>0</v>
      </c>
      <c r="H3078" s="492">
        <f>IF($S$9="Y",F3078*0.05,0)</f>
        <v>0</v>
      </c>
    </row>
    <row r="3079" spans="1:8" s="494" customFormat="1" ht="15" customHeight="1">
      <c r="A3079" s="490" t="s">
        <v>214</v>
      </c>
      <c r="B3079" s="498" t="s">
        <v>1476</v>
      </c>
      <c r="C3079" s="513" t="str">
        <f t="shared" si="148"/>
        <v>Color Code</v>
      </c>
      <c r="D3079" s="500">
        <v>0</v>
      </c>
      <c r="F3079" s="492">
        <f t="shared" si="149"/>
        <v>0</v>
      </c>
      <c r="G3079" s="492">
        <f t="shared" si="150"/>
        <v>0</v>
      </c>
      <c r="H3079" s="492">
        <f>IF($S$10="Y",F3079*0.05,0)</f>
        <v>0</v>
      </c>
    </row>
    <row r="3080" spans="1:8" s="494" customFormat="1" ht="15" customHeight="1">
      <c r="A3080" s="490" t="s">
        <v>216</v>
      </c>
      <c r="B3080" s="498" t="s">
        <v>1477</v>
      </c>
      <c r="C3080" s="499" t="str">
        <f t="shared" si="148"/>
        <v>11-12</v>
      </c>
      <c r="D3080" s="500">
        <v>0</v>
      </c>
      <c r="F3080" s="492">
        <f t="shared" si="149"/>
        <v>0</v>
      </c>
      <c r="G3080" s="492">
        <f t="shared" si="150"/>
        <v>0</v>
      </c>
      <c r="H3080" s="492">
        <f>IF($S$2="Y",F3080*0.05,0)</f>
        <v>0</v>
      </c>
    </row>
    <row r="3081" spans="1:8" s="494" customFormat="1" ht="15" customHeight="1">
      <c r="A3081" s="490" t="s">
        <v>216</v>
      </c>
      <c r="B3081" s="498" t="s">
        <v>1477</v>
      </c>
      <c r="C3081" s="504" t="str">
        <f t="shared" si="148"/>
        <v>14-01</v>
      </c>
      <c r="D3081" s="500">
        <v>0</v>
      </c>
      <c r="F3081" s="492">
        <f t="shared" si="149"/>
        <v>0</v>
      </c>
      <c r="G3081" s="492">
        <f t="shared" si="150"/>
        <v>0</v>
      </c>
      <c r="H3081" s="492">
        <f>IF($S$3="Y",F3081*0.05,0)</f>
        <v>0</v>
      </c>
    </row>
    <row r="3082" spans="1:8" s="494" customFormat="1" ht="15" customHeight="1">
      <c r="A3082" s="490" t="s">
        <v>216</v>
      </c>
      <c r="B3082" s="498" t="s">
        <v>1477</v>
      </c>
      <c r="C3082" s="505" t="str">
        <f t="shared" si="148"/>
        <v>15-12</v>
      </c>
      <c r="D3082" s="500">
        <v>0</v>
      </c>
      <c r="F3082" s="492">
        <f t="shared" si="149"/>
        <v>0</v>
      </c>
      <c r="G3082" s="492">
        <f t="shared" si="150"/>
        <v>0</v>
      </c>
      <c r="H3082" s="492">
        <f>IF($S$4="Y",F3082*0.05,0)</f>
        <v>0</v>
      </c>
    </row>
    <row r="3083" spans="1:8" s="494" customFormat="1" ht="15" customHeight="1">
      <c r="A3083" s="490" t="s">
        <v>216</v>
      </c>
      <c r="B3083" s="498" t="s">
        <v>1477</v>
      </c>
      <c r="C3083" s="506" t="str">
        <f t="shared" si="148"/>
        <v>16-16</v>
      </c>
      <c r="D3083" s="500">
        <v>0</v>
      </c>
      <c r="F3083" s="492">
        <f t="shared" si="149"/>
        <v>0</v>
      </c>
      <c r="G3083" s="492">
        <f t="shared" si="150"/>
        <v>0</v>
      </c>
      <c r="H3083" s="492">
        <f>IF($S$5="Y",F3083*0.05,0)</f>
        <v>0</v>
      </c>
    </row>
    <row r="3084" spans="1:8" s="494" customFormat="1" ht="15" customHeight="1">
      <c r="A3084" s="490" t="s">
        <v>216</v>
      </c>
      <c r="B3084" s="498" t="s">
        <v>1477</v>
      </c>
      <c r="C3084" s="507" t="str">
        <f t="shared" si="148"/>
        <v>13-01</v>
      </c>
      <c r="D3084" s="500">
        <v>0</v>
      </c>
      <c r="F3084" s="492">
        <f t="shared" si="149"/>
        <v>0</v>
      </c>
      <c r="G3084" s="492">
        <f t="shared" si="150"/>
        <v>0</v>
      </c>
      <c r="H3084" s="492">
        <f>IF($S$6="Y",F3084*0.05,0)</f>
        <v>0</v>
      </c>
    </row>
    <row r="3085" spans="1:8" s="494" customFormat="1" ht="15" customHeight="1">
      <c r="A3085" s="490" t="s">
        <v>216</v>
      </c>
      <c r="B3085" s="498" t="s">
        <v>1477</v>
      </c>
      <c r="C3085" s="508" t="str">
        <f t="shared" si="148"/>
        <v>07-13</v>
      </c>
      <c r="D3085" s="500">
        <v>0</v>
      </c>
      <c r="F3085" s="492">
        <f t="shared" si="149"/>
        <v>0</v>
      </c>
      <c r="G3085" s="492">
        <f t="shared" si="150"/>
        <v>0</v>
      </c>
      <c r="H3085" s="492">
        <f>IF($S$7="Y",F3085*0.05,0)</f>
        <v>0</v>
      </c>
    </row>
    <row r="3086" spans="1:8" s="494" customFormat="1" ht="15" customHeight="1">
      <c r="A3086" s="490" t="s">
        <v>216</v>
      </c>
      <c r="B3086" s="498" t="s">
        <v>1477</v>
      </c>
      <c r="C3086" s="509" t="str">
        <f t="shared" si="148"/>
        <v>11-26</v>
      </c>
      <c r="D3086" s="500">
        <v>0</v>
      </c>
      <c r="F3086" s="492">
        <f t="shared" si="149"/>
        <v>0</v>
      </c>
      <c r="G3086" s="492">
        <f t="shared" si="150"/>
        <v>0</v>
      </c>
      <c r="H3086" s="492">
        <f>IF($S$8="Y",F3086*0.05,0)</f>
        <v>0</v>
      </c>
    </row>
    <row r="3087" spans="1:8" s="494" customFormat="1" ht="15" customHeight="1">
      <c r="A3087" s="490" t="s">
        <v>216</v>
      </c>
      <c r="B3087" s="498" t="s">
        <v>1477</v>
      </c>
      <c r="C3087" s="512" t="str">
        <f t="shared" si="148"/>
        <v>18-01</v>
      </c>
      <c r="D3087" s="500">
        <v>0</v>
      </c>
      <c r="F3087" s="492">
        <f t="shared" si="149"/>
        <v>0</v>
      </c>
      <c r="G3087" s="492">
        <f t="shared" si="150"/>
        <v>0</v>
      </c>
      <c r="H3087" s="492">
        <f>IF($S$9="Y",F3087*0.05,0)</f>
        <v>0</v>
      </c>
    </row>
    <row r="3088" spans="1:8" s="494" customFormat="1" ht="15" customHeight="1">
      <c r="A3088" s="490" t="s">
        <v>216</v>
      </c>
      <c r="B3088" s="498" t="s">
        <v>1477</v>
      </c>
      <c r="C3088" s="513" t="str">
        <f t="shared" si="148"/>
        <v>Color Code</v>
      </c>
      <c r="D3088" s="500">
        <v>0</v>
      </c>
      <c r="F3088" s="492">
        <f t="shared" si="149"/>
        <v>0</v>
      </c>
      <c r="G3088" s="492">
        <f t="shared" si="150"/>
        <v>0</v>
      </c>
      <c r="H3088" s="492">
        <f>IF($S$10="Y",F3088*0.05,0)</f>
        <v>0</v>
      </c>
    </row>
    <row r="3089" spans="1:8" s="494" customFormat="1" ht="15" customHeight="1">
      <c r="A3089" s="490" t="s">
        <v>219</v>
      </c>
      <c r="B3089" s="498" t="s">
        <v>1478</v>
      </c>
      <c r="C3089" s="499" t="str">
        <f t="shared" si="148"/>
        <v>11-12</v>
      </c>
      <c r="D3089" s="500">
        <v>0</v>
      </c>
      <c r="F3089" s="492">
        <f t="shared" si="149"/>
        <v>0</v>
      </c>
      <c r="G3089" s="492">
        <f t="shared" si="150"/>
        <v>0</v>
      </c>
      <c r="H3089" s="492">
        <f>IF($S$2="Y",F3089*0.05,0)</f>
        <v>0</v>
      </c>
    </row>
    <row r="3090" spans="1:8" s="494" customFormat="1" ht="15" customHeight="1">
      <c r="A3090" s="490" t="s">
        <v>219</v>
      </c>
      <c r="B3090" s="498" t="s">
        <v>1478</v>
      </c>
      <c r="C3090" s="504" t="str">
        <f t="shared" si="148"/>
        <v>14-01</v>
      </c>
      <c r="D3090" s="500">
        <v>0</v>
      </c>
      <c r="F3090" s="492">
        <f t="shared" si="149"/>
        <v>0</v>
      </c>
      <c r="G3090" s="492">
        <f t="shared" si="150"/>
        <v>0</v>
      </c>
      <c r="H3090" s="492">
        <f>IF($S$3="Y",F3090*0.05,0)</f>
        <v>0</v>
      </c>
    </row>
    <row r="3091" spans="1:8" s="494" customFormat="1" ht="15" customHeight="1">
      <c r="A3091" s="490" t="s">
        <v>219</v>
      </c>
      <c r="B3091" s="498" t="s">
        <v>1478</v>
      </c>
      <c r="C3091" s="505" t="str">
        <f t="shared" si="148"/>
        <v>15-12</v>
      </c>
      <c r="D3091" s="500">
        <v>0</v>
      </c>
      <c r="F3091" s="492">
        <f t="shared" si="149"/>
        <v>0</v>
      </c>
      <c r="G3091" s="492">
        <f t="shared" si="150"/>
        <v>0</v>
      </c>
      <c r="H3091" s="492">
        <f>IF($S$4="Y",F3091*0.05,0)</f>
        <v>0</v>
      </c>
    </row>
    <row r="3092" spans="1:8" s="494" customFormat="1" ht="15" customHeight="1">
      <c r="A3092" s="490" t="s">
        <v>219</v>
      </c>
      <c r="B3092" s="498" t="s">
        <v>1478</v>
      </c>
      <c r="C3092" s="506" t="str">
        <f t="shared" si="148"/>
        <v>16-16</v>
      </c>
      <c r="D3092" s="500">
        <v>0</v>
      </c>
      <c r="F3092" s="492">
        <f t="shared" si="149"/>
        <v>0</v>
      </c>
      <c r="G3092" s="492">
        <f t="shared" si="150"/>
        <v>0</v>
      </c>
      <c r="H3092" s="492">
        <f>IF($S$5="Y",F3092*0.05,0)</f>
        <v>0</v>
      </c>
    </row>
    <row r="3093" spans="1:8" s="494" customFormat="1" ht="15" customHeight="1">
      <c r="A3093" s="490" t="s">
        <v>219</v>
      </c>
      <c r="B3093" s="498" t="s">
        <v>1478</v>
      </c>
      <c r="C3093" s="507" t="str">
        <f t="shared" si="148"/>
        <v>13-01</v>
      </c>
      <c r="D3093" s="500">
        <v>0</v>
      </c>
      <c r="F3093" s="492">
        <f t="shared" si="149"/>
        <v>0</v>
      </c>
      <c r="G3093" s="492">
        <f t="shared" si="150"/>
        <v>0</v>
      </c>
      <c r="H3093" s="492">
        <f>IF($S$6="Y",F3093*0.05,0)</f>
        <v>0</v>
      </c>
    </row>
    <row r="3094" spans="1:8" s="494" customFormat="1" ht="15" customHeight="1">
      <c r="A3094" s="490" t="s">
        <v>219</v>
      </c>
      <c r="B3094" s="498" t="s">
        <v>1478</v>
      </c>
      <c r="C3094" s="508" t="str">
        <f t="shared" si="148"/>
        <v>07-13</v>
      </c>
      <c r="D3094" s="500">
        <v>0</v>
      </c>
      <c r="F3094" s="492">
        <f t="shared" si="149"/>
        <v>0</v>
      </c>
      <c r="G3094" s="492">
        <f t="shared" si="150"/>
        <v>0</v>
      </c>
      <c r="H3094" s="492">
        <f>IF($S$7="Y",F3094*0.05,0)</f>
        <v>0</v>
      </c>
    </row>
    <row r="3095" spans="1:8" s="494" customFormat="1" ht="15" customHeight="1">
      <c r="A3095" s="490" t="s">
        <v>219</v>
      </c>
      <c r="B3095" s="498" t="s">
        <v>1478</v>
      </c>
      <c r="C3095" s="509" t="str">
        <f t="shared" si="148"/>
        <v>11-26</v>
      </c>
      <c r="D3095" s="500">
        <v>0</v>
      </c>
      <c r="F3095" s="492">
        <f t="shared" si="149"/>
        <v>0</v>
      </c>
      <c r="G3095" s="492">
        <f t="shared" si="150"/>
        <v>0</v>
      </c>
      <c r="H3095" s="492">
        <f>IF($S$8="Y",F3095*0.05,0)</f>
        <v>0</v>
      </c>
    </row>
    <row r="3096" spans="1:8" s="494" customFormat="1" ht="15" customHeight="1">
      <c r="A3096" s="490" t="s">
        <v>219</v>
      </c>
      <c r="B3096" s="498" t="s">
        <v>1478</v>
      </c>
      <c r="C3096" s="512" t="str">
        <f t="shared" si="148"/>
        <v>18-01</v>
      </c>
      <c r="D3096" s="500">
        <v>0</v>
      </c>
      <c r="F3096" s="492">
        <f t="shared" si="149"/>
        <v>0</v>
      </c>
      <c r="G3096" s="492">
        <f t="shared" si="150"/>
        <v>0</v>
      </c>
      <c r="H3096" s="492">
        <f>IF($S$9="Y",F3096*0.05,0)</f>
        <v>0</v>
      </c>
    </row>
    <row r="3097" spans="1:8" s="494" customFormat="1" ht="15" customHeight="1">
      <c r="A3097" s="490" t="s">
        <v>219</v>
      </c>
      <c r="B3097" s="498" t="s">
        <v>1478</v>
      </c>
      <c r="C3097" s="513" t="str">
        <f t="shared" si="148"/>
        <v>Color Code</v>
      </c>
      <c r="D3097" s="500">
        <v>0</v>
      </c>
      <c r="F3097" s="492">
        <f t="shared" si="149"/>
        <v>0</v>
      </c>
      <c r="G3097" s="492">
        <f t="shared" si="150"/>
        <v>0</v>
      </c>
      <c r="H3097" s="492">
        <f>IF($S$10="Y",F3097*0.05,0)</f>
        <v>0</v>
      </c>
    </row>
    <row r="3098" spans="1:8" s="494" customFormat="1" ht="15" customHeight="1">
      <c r="A3098" s="490" t="s">
        <v>221</v>
      </c>
      <c r="B3098" s="498" t="s">
        <v>1479</v>
      </c>
      <c r="C3098" s="499" t="str">
        <f t="shared" si="148"/>
        <v>11-12</v>
      </c>
      <c r="D3098" s="500">
        <v>0</v>
      </c>
      <c r="F3098" s="492">
        <f t="shared" si="149"/>
        <v>0</v>
      </c>
      <c r="G3098" s="492">
        <f t="shared" si="150"/>
        <v>0</v>
      </c>
      <c r="H3098" s="492">
        <f>IF($S$2="Y",F3098*0.05,0)</f>
        <v>0</v>
      </c>
    </row>
    <row r="3099" spans="1:8" s="494" customFormat="1" ht="15" customHeight="1">
      <c r="A3099" s="490" t="s">
        <v>221</v>
      </c>
      <c r="B3099" s="498" t="s">
        <v>1479</v>
      </c>
      <c r="C3099" s="504" t="str">
        <f t="shared" si="148"/>
        <v>14-01</v>
      </c>
      <c r="D3099" s="500">
        <v>0</v>
      </c>
      <c r="F3099" s="492">
        <f t="shared" si="149"/>
        <v>0</v>
      </c>
      <c r="G3099" s="492">
        <f t="shared" si="150"/>
        <v>0</v>
      </c>
      <c r="H3099" s="492">
        <f>IF($S$3="Y",F3099*0.05,0)</f>
        <v>0</v>
      </c>
    </row>
    <row r="3100" spans="1:8" s="494" customFormat="1" ht="15" customHeight="1">
      <c r="A3100" s="490" t="s">
        <v>221</v>
      </c>
      <c r="B3100" s="498" t="s">
        <v>1479</v>
      </c>
      <c r="C3100" s="505" t="str">
        <f t="shared" si="148"/>
        <v>15-12</v>
      </c>
      <c r="D3100" s="500">
        <v>0</v>
      </c>
      <c r="F3100" s="492">
        <f t="shared" si="149"/>
        <v>0</v>
      </c>
      <c r="G3100" s="492">
        <f t="shared" si="150"/>
        <v>0</v>
      </c>
      <c r="H3100" s="492">
        <f>IF($S$4="Y",F3100*0.05,0)</f>
        <v>0</v>
      </c>
    </row>
    <row r="3101" spans="1:8" s="494" customFormat="1" ht="15" customHeight="1">
      <c r="A3101" s="490" t="s">
        <v>221</v>
      </c>
      <c r="B3101" s="498" t="s">
        <v>1479</v>
      </c>
      <c r="C3101" s="506" t="str">
        <f t="shared" si="148"/>
        <v>16-16</v>
      </c>
      <c r="D3101" s="500">
        <v>0</v>
      </c>
      <c r="F3101" s="492">
        <f t="shared" si="149"/>
        <v>0</v>
      </c>
      <c r="G3101" s="492">
        <f t="shared" si="150"/>
        <v>0</v>
      </c>
      <c r="H3101" s="492">
        <f>IF($S$5="Y",F3101*0.05,0)</f>
        <v>0</v>
      </c>
    </row>
    <row r="3102" spans="1:8" s="494" customFormat="1" ht="15" customHeight="1">
      <c r="A3102" s="490" t="s">
        <v>221</v>
      </c>
      <c r="B3102" s="498" t="s">
        <v>1479</v>
      </c>
      <c r="C3102" s="507" t="str">
        <f t="shared" ref="C3102:C3165" si="151">C3093</f>
        <v>13-01</v>
      </c>
      <c r="D3102" s="500">
        <v>0</v>
      </c>
      <c r="F3102" s="492">
        <f t="shared" si="149"/>
        <v>0</v>
      </c>
      <c r="G3102" s="492">
        <f t="shared" si="150"/>
        <v>0</v>
      </c>
      <c r="H3102" s="492">
        <f>IF($S$6="Y",F3102*0.05,0)</f>
        <v>0</v>
      </c>
    </row>
    <row r="3103" spans="1:8" s="494" customFormat="1" ht="15" customHeight="1">
      <c r="A3103" s="490" t="s">
        <v>221</v>
      </c>
      <c r="B3103" s="498" t="s">
        <v>1479</v>
      </c>
      <c r="C3103" s="508" t="str">
        <f t="shared" si="151"/>
        <v>07-13</v>
      </c>
      <c r="D3103" s="500">
        <v>0</v>
      </c>
      <c r="F3103" s="492">
        <f t="shared" si="149"/>
        <v>0</v>
      </c>
      <c r="G3103" s="492">
        <f t="shared" si="150"/>
        <v>0</v>
      </c>
      <c r="H3103" s="492">
        <f>IF($S$7="Y",F3103*0.05,0)</f>
        <v>0</v>
      </c>
    </row>
    <row r="3104" spans="1:8" s="494" customFormat="1" ht="15" customHeight="1">
      <c r="A3104" s="490" t="s">
        <v>221</v>
      </c>
      <c r="B3104" s="498" t="s">
        <v>1479</v>
      </c>
      <c r="C3104" s="509" t="str">
        <f t="shared" si="151"/>
        <v>11-26</v>
      </c>
      <c r="D3104" s="500">
        <v>0</v>
      </c>
      <c r="F3104" s="492">
        <f t="shared" si="149"/>
        <v>0</v>
      </c>
      <c r="G3104" s="492">
        <f t="shared" si="150"/>
        <v>0</v>
      </c>
      <c r="H3104" s="492">
        <f>IF($S$8="Y",F3104*0.05,0)</f>
        <v>0</v>
      </c>
    </row>
    <row r="3105" spans="1:8" s="494" customFormat="1" ht="15" customHeight="1">
      <c r="A3105" s="490" t="s">
        <v>221</v>
      </c>
      <c r="B3105" s="498" t="s">
        <v>1479</v>
      </c>
      <c r="C3105" s="512" t="str">
        <f t="shared" si="151"/>
        <v>18-01</v>
      </c>
      <c r="D3105" s="500">
        <v>0</v>
      </c>
      <c r="F3105" s="492">
        <f t="shared" si="149"/>
        <v>0</v>
      </c>
      <c r="G3105" s="492">
        <f t="shared" si="150"/>
        <v>0</v>
      </c>
      <c r="H3105" s="492">
        <f>IF($S$9="Y",F3105*0.05,0)</f>
        <v>0</v>
      </c>
    </row>
    <row r="3106" spans="1:8" s="494" customFormat="1" ht="15" customHeight="1">
      <c r="A3106" s="490" t="s">
        <v>221</v>
      </c>
      <c r="B3106" s="498" t="s">
        <v>1479</v>
      </c>
      <c r="C3106" s="513" t="str">
        <f t="shared" si="151"/>
        <v>Color Code</v>
      </c>
      <c r="D3106" s="500">
        <v>0</v>
      </c>
      <c r="F3106" s="492">
        <f t="shared" si="149"/>
        <v>0</v>
      </c>
      <c r="G3106" s="492">
        <f t="shared" si="150"/>
        <v>0</v>
      </c>
      <c r="H3106" s="492">
        <f>IF($S$10="Y",F3106*0.05,0)</f>
        <v>0</v>
      </c>
    </row>
    <row r="3107" spans="1:8" s="494" customFormat="1" ht="15" customHeight="1">
      <c r="A3107" s="490" t="s">
        <v>225</v>
      </c>
      <c r="B3107" s="498" t="s">
        <v>1480</v>
      </c>
      <c r="C3107" s="499" t="str">
        <f t="shared" si="151"/>
        <v>11-12</v>
      </c>
      <c r="D3107" s="500">
        <v>0</v>
      </c>
      <c r="F3107" s="492">
        <f t="shared" si="149"/>
        <v>0</v>
      </c>
      <c r="G3107" s="492">
        <f t="shared" si="150"/>
        <v>0</v>
      </c>
      <c r="H3107" s="492">
        <f>IF($S$2="Y",F3107*0.05,0)</f>
        <v>0</v>
      </c>
    </row>
    <row r="3108" spans="1:8" s="494" customFormat="1" ht="15" customHeight="1">
      <c r="A3108" s="490" t="s">
        <v>225</v>
      </c>
      <c r="B3108" s="498" t="s">
        <v>1480</v>
      </c>
      <c r="C3108" s="504" t="str">
        <f t="shared" si="151"/>
        <v>14-01</v>
      </c>
      <c r="D3108" s="500">
        <v>0</v>
      </c>
      <c r="F3108" s="492">
        <f t="shared" si="149"/>
        <v>0</v>
      </c>
      <c r="G3108" s="492">
        <f t="shared" si="150"/>
        <v>0</v>
      </c>
      <c r="H3108" s="492">
        <f>IF($S$3="Y",F3108*0.05,0)</f>
        <v>0</v>
      </c>
    </row>
    <row r="3109" spans="1:8" s="494" customFormat="1" ht="15" customHeight="1">
      <c r="A3109" s="490" t="s">
        <v>225</v>
      </c>
      <c r="B3109" s="498" t="s">
        <v>1480</v>
      </c>
      <c r="C3109" s="505" t="str">
        <f t="shared" si="151"/>
        <v>15-12</v>
      </c>
      <c r="D3109" s="500">
        <v>0</v>
      </c>
      <c r="F3109" s="492">
        <f t="shared" si="149"/>
        <v>0</v>
      </c>
      <c r="G3109" s="492">
        <f t="shared" si="150"/>
        <v>0</v>
      </c>
      <c r="H3109" s="492">
        <f>IF($S$4="Y",F3109*0.05,0)</f>
        <v>0</v>
      </c>
    </row>
    <row r="3110" spans="1:8" s="494" customFormat="1" ht="15" customHeight="1">
      <c r="A3110" s="490" t="s">
        <v>225</v>
      </c>
      <c r="B3110" s="498" t="s">
        <v>1480</v>
      </c>
      <c r="C3110" s="506" t="str">
        <f t="shared" si="151"/>
        <v>16-16</v>
      </c>
      <c r="D3110" s="500">
        <v>0</v>
      </c>
      <c r="F3110" s="492">
        <f t="shared" si="149"/>
        <v>0</v>
      </c>
      <c r="G3110" s="492">
        <f t="shared" si="150"/>
        <v>0</v>
      </c>
      <c r="H3110" s="492">
        <f>IF($S$5="Y",F3110*0.05,0)</f>
        <v>0</v>
      </c>
    </row>
    <row r="3111" spans="1:8" s="494" customFormat="1" ht="15" customHeight="1">
      <c r="A3111" s="490" t="s">
        <v>225</v>
      </c>
      <c r="B3111" s="498" t="s">
        <v>1480</v>
      </c>
      <c r="C3111" s="507" t="str">
        <f t="shared" si="151"/>
        <v>13-01</v>
      </c>
      <c r="D3111" s="500">
        <v>0</v>
      </c>
      <c r="F3111" s="492">
        <f t="shared" si="149"/>
        <v>0</v>
      </c>
      <c r="G3111" s="492">
        <f t="shared" si="150"/>
        <v>0</v>
      </c>
      <c r="H3111" s="492">
        <f>IF($S$6="Y",F3111*0.05,0)</f>
        <v>0</v>
      </c>
    </row>
    <row r="3112" spans="1:8" s="494" customFormat="1" ht="15" customHeight="1">
      <c r="A3112" s="490" t="s">
        <v>225</v>
      </c>
      <c r="B3112" s="498" t="s">
        <v>1480</v>
      </c>
      <c r="C3112" s="508" t="str">
        <f t="shared" si="151"/>
        <v>07-13</v>
      </c>
      <c r="D3112" s="500">
        <v>0</v>
      </c>
      <c r="F3112" s="492">
        <f t="shared" si="149"/>
        <v>0</v>
      </c>
      <c r="G3112" s="492">
        <f t="shared" si="150"/>
        <v>0</v>
      </c>
      <c r="H3112" s="492">
        <f>IF($S$7="Y",F3112*0.05,0)</f>
        <v>0</v>
      </c>
    </row>
    <row r="3113" spans="1:8" s="494" customFormat="1" ht="15" customHeight="1">
      <c r="A3113" s="490" t="s">
        <v>225</v>
      </c>
      <c r="B3113" s="498" t="s">
        <v>1480</v>
      </c>
      <c r="C3113" s="509" t="str">
        <f t="shared" si="151"/>
        <v>11-26</v>
      </c>
      <c r="D3113" s="500">
        <v>0</v>
      </c>
      <c r="F3113" s="492">
        <f t="shared" si="149"/>
        <v>0</v>
      </c>
      <c r="G3113" s="492">
        <f t="shared" si="150"/>
        <v>0</v>
      </c>
      <c r="H3113" s="492">
        <f>IF($S$8="Y",F3113*0.05,0)</f>
        <v>0</v>
      </c>
    </row>
    <row r="3114" spans="1:8" s="494" customFormat="1" ht="15" customHeight="1">
      <c r="A3114" s="490" t="s">
        <v>225</v>
      </c>
      <c r="B3114" s="498" t="s">
        <v>1480</v>
      </c>
      <c r="C3114" s="512" t="str">
        <f t="shared" si="151"/>
        <v>18-01</v>
      </c>
      <c r="D3114" s="500">
        <v>0</v>
      </c>
      <c r="F3114" s="492">
        <f t="shared" si="149"/>
        <v>0</v>
      </c>
      <c r="G3114" s="492">
        <f t="shared" si="150"/>
        <v>0</v>
      </c>
      <c r="H3114" s="492">
        <f>IF($S$9="Y",F3114*0.05,0)</f>
        <v>0</v>
      </c>
    </row>
    <row r="3115" spans="1:8" s="494" customFormat="1" ht="15" customHeight="1">
      <c r="A3115" s="490" t="s">
        <v>225</v>
      </c>
      <c r="B3115" s="498" t="s">
        <v>1480</v>
      </c>
      <c r="C3115" s="513" t="str">
        <f t="shared" si="151"/>
        <v>Color Code</v>
      </c>
      <c r="D3115" s="500">
        <v>0</v>
      </c>
      <c r="F3115" s="492">
        <f t="shared" si="149"/>
        <v>0</v>
      </c>
      <c r="G3115" s="492">
        <f t="shared" si="150"/>
        <v>0</v>
      </c>
      <c r="H3115" s="492">
        <f>IF($S$10="Y",F3115*0.05,0)</f>
        <v>0</v>
      </c>
    </row>
    <row r="3116" spans="1:8" s="494" customFormat="1" ht="15" customHeight="1">
      <c r="A3116" s="490" t="s">
        <v>247</v>
      </c>
      <c r="B3116" s="498" t="s">
        <v>1481</v>
      </c>
      <c r="C3116" s="499" t="str">
        <f t="shared" si="151"/>
        <v>11-12</v>
      </c>
      <c r="D3116" s="500">
        <v>0</v>
      </c>
      <c r="F3116" s="492">
        <f t="shared" si="149"/>
        <v>0</v>
      </c>
      <c r="G3116" s="492">
        <f t="shared" si="150"/>
        <v>0</v>
      </c>
      <c r="H3116" s="492">
        <f>IF($S$2="Y",F3116*0.05,0)</f>
        <v>0</v>
      </c>
    </row>
    <row r="3117" spans="1:8" s="494" customFormat="1" ht="15" customHeight="1">
      <c r="A3117" s="490" t="s">
        <v>247</v>
      </c>
      <c r="B3117" s="498" t="s">
        <v>1481</v>
      </c>
      <c r="C3117" s="504" t="str">
        <f t="shared" si="151"/>
        <v>14-01</v>
      </c>
      <c r="D3117" s="500">
        <v>0</v>
      </c>
      <c r="F3117" s="492">
        <f t="shared" si="149"/>
        <v>0</v>
      </c>
      <c r="G3117" s="492">
        <f t="shared" si="150"/>
        <v>0</v>
      </c>
      <c r="H3117" s="492">
        <f>IF($S$3="Y",F3117*0.05,0)</f>
        <v>0</v>
      </c>
    </row>
    <row r="3118" spans="1:8" s="494" customFormat="1" ht="15" customHeight="1">
      <c r="A3118" s="490" t="s">
        <v>247</v>
      </c>
      <c r="B3118" s="498" t="s">
        <v>1481</v>
      </c>
      <c r="C3118" s="505" t="str">
        <f t="shared" si="151"/>
        <v>15-12</v>
      </c>
      <c r="D3118" s="500">
        <v>0</v>
      </c>
      <c r="F3118" s="492">
        <f t="shared" si="149"/>
        <v>0</v>
      </c>
      <c r="G3118" s="492">
        <f t="shared" si="150"/>
        <v>0</v>
      </c>
      <c r="H3118" s="492">
        <f>IF($S$4="Y",F3118*0.05,0)</f>
        <v>0</v>
      </c>
    </row>
    <row r="3119" spans="1:8" s="494" customFormat="1" ht="15" customHeight="1">
      <c r="A3119" s="490" t="s">
        <v>247</v>
      </c>
      <c r="B3119" s="498" t="s">
        <v>1481</v>
      </c>
      <c r="C3119" s="506" t="str">
        <f t="shared" si="151"/>
        <v>16-16</v>
      </c>
      <c r="D3119" s="500">
        <v>0</v>
      </c>
      <c r="F3119" s="492">
        <f t="shared" si="149"/>
        <v>0</v>
      </c>
      <c r="G3119" s="492">
        <f t="shared" si="150"/>
        <v>0</v>
      </c>
      <c r="H3119" s="492">
        <f>IF($S$5="Y",F3119*0.05,0)</f>
        <v>0</v>
      </c>
    </row>
    <row r="3120" spans="1:8" s="494" customFormat="1" ht="15" customHeight="1">
      <c r="A3120" s="490" t="s">
        <v>247</v>
      </c>
      <c r="B3120" s="498" t="s">
        <v>1481</v>
      </c>
      <c r="C3120" s="507" t="str">
        <f t="shared" si="151"/>
        <v>13-01</v>
      </c>
      <c r="D3120" s="500">
        <v>0</v>
      </c>
      <c r="F3120" s="492">
        <f t="shared" si="149"/>
        <v>0</v>
      </c>
      <c r="G3120" s="492">
        <f t="shared" si="150"/>
        <v>0</v>
      </c>
      <c r="H3120" s="492">
        <f>IF($S$6="Y",F3120*0.05,0)</f>
        <v>0</v>
      </c>
    </row>
    <row r="3121" spans="1:8" s="494" customFormat="1" ht="15" customHeight="1">
      <c r="A3121" s="490" t="s">
        <v>247</v>
      </c>
      <c r="B3121" s="498" t="s">
        <v>1481</v>
      </c>
      <c r="C3121" s="508" t="str">
        <f t="shared" si="151"/>
        <v>07-13</v>
      </c>
      <c r="D3121" s="500">
        <v>0</v>
      </c>
      <c r="F3121" s="492">
        <f t="shared" si="149"/>
        <v>0</v>
      </c>
      <c r="G3121" s="492">
        <f t="shared" si="150"/>
        <v>0</v>
      </c>
      <c r="H3121" s="492">
        <f>IF($S$7="Y",F3121*0.05,0)</f>
        <v>0</v>
      </c>
    </row>
    <row r="3122" spans="1:8" s="494" customFormat="1" ht="15" customHeight="1">
      <c r="A3122" s="490" t="s">
        <v>247</v>
      </c>
      <c r="B3122" s="498" t="s">
        <v>1481</v>
      </c>
      <c r="C3122" s="509" t="str">
        <f t="shared" si="151"/>
        <v>11-26</v>
      </c>
      <c r="D3122" s="500">
        <v>0</v>
      </c>
      <c r="F3122" s="492">
        <f t="shared" si="149"/>
        <v>0</v>
      </c>
      <c r="G3122" s="492">
        <f t="shared" si="150"/>
        <v>0</v>
      </c>
      <c r="H3122" s="492">
        <f>IF($S$8="Y",F3122*0.05,0)</f>
        <v>0</v>
      </c>
    </row>
    <row r="3123" spans="1:8" s="494" customFormat="1" ht="15" customHeight="1">
      <c r="A3123" s="490" t="s">
        <v>247</v>
      </c>
      <c r="B3123" s="498" t="s">
        <v>1481</v>
      </c>
      <c r="C3123" s="512" t="str">
        <f t="shared" si="151"/>
        <v>18-01</v>
      </c>
      <c r="D3123" s="500">
        <v>0</v>
      </c>
      <c r="F3123" s="492">
        <f t="shared" si="149"/>
        <v>0</v>
      </c>
      <c r="G3123" s="492">
        <f t="shared" si="150"/>
        <v>0</v>
      </c>
      <c r="H3123" s="492">
        <f>IF($S$9="Y",F3123*0.05,0)</f>
        <v>0</v>
      </c>
    </row>
    <row r="3124" spans="1:8" s="494" customFormat="1" ht="15" customHeight="1">
      <c r="A3124" s="490" t="s">
        <v>247</v>
      </c>
      <c r="B3124" s="498" t="s">
        <v>1481</v>
      </c>
      <c r="C3124" s="513" t="str">
        <f t="shared" si="151"/>
        <v>Color Code</v>
      </c>
      <c r="D3124" s="500">
        <v>0</v>
      </c>
      <c r="F3124" s="492">
        <f t="shared" si="149"/>
        <v>0</v>
      </c>
      <c r="G3124" s="492">
        <f t="shared" si="150"/>
        <v>0</v>
      </c>
      <c r="H3124" s="492">
        <f>IF($S$10="Y",F3124*0.05,0)</f>
        <v>0</v>
      </c>
    </row>
    <row r="3125" spans="1:8" s="494" customFormat="1" ht="15" customHeight="1">
      <c r="A3125" s="490" t="s">
        <v>229</v>
      </c>
      <c r="B3125" s="498" t="s">
        <v>1482</v>
      </c>
      <c r="C3125" s="499" t="str">
        <f t="shared" si="151"/>
        <v>11-12</v>
      </c>
      <c r="D3125" s="500">
        <v>0</v>
      </c>
      <c r="F3125" s="492">
        <f t="shared" si="149"/>
        <v>0</v>
      </c>
      <c r="G3125" s="492">
        <f t="shared" si="150"/>
        <v>0</v>
      </c>
      <c r="H3125" s="492">
        <f>IF($S$2="Y",F3125*0.05,0)</f>
        <v>0</v>
      </c>
    </row>
    <row r="3126" spans="1:8" s="494" customFormat="1" ht="15" customHeight="1">
      <c r="A3126" s="490" t="s">
        <v>229</v>
      </c>
      <c r="B3126" s="498" t="s">
        <v>1482</v>
      </c>
      <c r="C3126" s="504" t="str">
        <f t="shared" si="151"/>
        <v>14-01</v>
      </c>
      <c r="D3126" s="500">
        <v>0</v>
      </c>
      <c r="F3126" s="492">
        <f t="shared" si="149"/>
        <v>0</v>
      </c>
      <c r="G3126" s="492">
        <f t="shared" si="150"/>
        <v>0</v>
      </c>
      <c r="H3126" s="492">
        <f>IF($S$3="Y",F3126*0.05,0)</f>
        <v>0</v>
      </c>
    </row>
    <row r="3127" spans="1:8" s="494" customFormat="1" ht="15" customHeight="1">
      <c r="A3127" s="490" t="s">
        <v>229</v>
      </c>
      <c r="B3127" s="498" t="s">
        <v>1482</v>
      </c>
      <c r="C3127" s="505" t="str">
        <f t="shared" si="151"/>
        <v>15-12</v>
      </c>
      <c r="D3127" s="500">
        <v>0</v>
      </c>
      <c r="F3127" s="492">
        <f t="shared" si="149"/>
        <v>0</v>
      </c>
      <c r="G3127" s="492">
        <f t="shared" si="150"/>
        <v>0</v>
      </c>
      <c r="H3127" s="492">
        <f>IF($S$4="Y",F3127*0.05,0)</f>
        <v>0</v>
      </c>
    </row>
    <row r="3128" spans="1:8" s="494" customFormat="1" ht="15" customHeight="1">
      <c r="A3128" s="490" t="s">
        <v>229</v>
      </c>
      <c r="B3128" s="498" t="s">
        <v>1482</v>
      </c>
      <c r="C3128" s="506" t="str">
        <f t="shared" si="151"/>
        <v>16-16</v>
      </c>
      <c r="D3128" s="500">
        <v>0</v>
      </c>
      <c r="F3128" s="492">
        <f t="shared" si="149"/>
        <v>0</v>
      </c>
      <c r="G3128" s="492">
        <f t="shared" si="150"/>
        <v>0</v>
      </c>
      <c r="H3128" s="492">
        <f>IF($S$5="Y",F3128*0.05,0)</f>
        <v>0</v>
      </c>
    </row>
    <row r="3129" spans="1:8" s="494" customFormat="1" ht="15" customHeight="1">
      <c r="A3129" s="490" t="s">
        <v>229</v>
      </c>
      <c r="B3129" s="498" t="s">
        <v>1482</v>
      </c>
      <c r="C3129" s="507" t="str">
        <f t="shared" si="151"/>
        <v>13-01</v>
      </c>
      <c r="D3129" s="500">
        <v>0</v>
      </c>
      <c r="F3129" s="492">
        <f t="shared" si="149"/>
        <v>0</v>
      </c>
      <c r="G3129" s="492">
        <f t="shared" si="150"/>
        <v>0</v>
      </c>
      <c r="H3129" s="492">
        <f>IF($S$6="Y",F3129*0.05,0)</f>
        <v>0</v>
      </c>
    </row>
    <row r="3130" spans="1:8" s="494" customFormat="1" ht="15" customHeight="1">
      <c r="A3130" s="490" t="s">
        <v>229</v>
      </c>
      <c r="B3130" s="498" t="s">
        <v>1482</v>
      </c>
      <c r="C3130" s="508" t="str">
        <f t="shared" si="151"/>
        <v>07-13</v>
      </c>
      <c r="D3130" s="500">
        <v>0</v>
      </c>
      <c r="F3130" s="492">
        <f t="shared" si="149"/>
        <v>0</v>
      </c>
      <c r="G3130" s="492">
        <f t="shared" si="150"/>
        <v>0</v>
      </c>
      <c r="H3130" s="492">
        <f>IF($S$7="Y",F3130*0.05,0)</f>
        <v>0</v>
      </c>
    </row>
    <row r="3131" spans="1:8" s="494" customFormat="1" ht="15" customHeight="1">
      <c r="A3131" s="490" t="s">
        <v>229</v>
      </c>
      <c r="B3131" s="498" t="s">
        <v>1482</v>
      </c>
      <c r="C3131" s="509" t="str">
        <f t="shared" si="151"/>
        <v>11-26</v>
      </c>
      <c r="D3131" s="500">
        <v>0</v>
      </c>
      <c r="F3131" s="492">
        <f t="shared" si="149"/>
        <v>0</v>
      </c>
      <c r="G3131" s="492">
        <f t="shared" si="150"/>
        <v>0</v>
      </c>
      <c r="H3131" s="492">
        <f>IF($S$8="Y",F3131*0.05,0)</f>
        <v>0</v>
      </c>
    </row>
    <row r="3132" spans="1:8" s="494" customFormat="1" ht="15" customHeight="1">
      <c r="A3132" s="490" t="s">
        <v>229</v>
      </c>
      <c r="B3132" s="498" t="s">
        <v>1482</v>
      </c>
      <c r="C3132" s="512" t="str">
        <f t="shared" si="151"/>
        <v>18-01</v>
      </c>
      <c r="D3132" s="500">
        <v>0</v>
      </c>
      <c r="F3132" s="492">
        <f t="shared" si="149"/>
        <v>0</v>
      </c>
      <c r="G3132" s="492">
        <f t="shared" si="150"/>
        <v>0</v>
      </c>
      <c r="H3132" s="492">
        <f>IF($S$9="Y",F3132*0.05,0)</f>
        <v>0</v>
      </c>
    </row>
    <row r="3133" spans="1:8" s="494" customFormat="1" ht="15" customHeight="1">
      <c r="A3133" s="490" t="s">
        <v>229</v>
      </c>
      <c r="B3133" s="498" t="s">
        <v>1482</v>
      </c>
      <c r="C3133" s="513" t="str">
        <f t="shared" si="151"/>
        <v>Color Code</v>
      </c>
      <c r="D3133" s="500">
        <v>0</v>
      </c>
      <c r="F3133" s="492">
        <f t="shared" si="149"/>
        <v>0</v>
      </c>
      <c r="G3133" s="492">
        <f t="shared" si="150"/>
        <v>0</v>
      </c>
      <c r="H3133" s="492">
        <f>IF($S$10="Y",F3133*0.05,0)</f>
        <v>0</v>
      </c>
    </row>
    <row r="3134" spans="1:8" s="494" customFormat="1" ht="15" customHeight="1">
      <c r="A3134" s="490" t="s">
        <v>231</v>
      </c>
      <c r="B3134" s="498" t="s">
        <v>1483</v>
      </c>
      <c r="C3134" s="499" t="str">
        <f t="shared" si="151"/>
        <v>11-12</v>
      </c>
      <c r="D3134" s="500">
        <v>0</v>
      </c>
      <c r="F3134" s="492">
        <f t="shared" si="149"/>
        <v>0</v>
      </c>
      <c r="G3134" s="492">
        <f t="shared" si="150"/>
        <v>0</v>
      </c>
      <c r="H3134" s="492">
        <f>IF($S$2="Y",F3134*0.05,0)</f>
        <v>0</v>
      </c>
    </row>
    <row r="3135" spans="1:8" s="494" customFormat="1" ht="15" customHeight="1">
      <c r="A3135" s="490" t="s">
        <v>231</v>
      </c>
      <c r="B3135" s="498" t="s">
        <v>1483</v>
      </c>
      <c r="C3135" s="504" t="str">
        <f t="shared" si="151"/>
        <v>14-01</v>
      </c>
      <c r="D3135" s="500">
        <v>0</v>
      </c>
      <c r="F3135" s="492">
        <f t="shared" si="149"/>
        <v>0</v>
      </c>
      <c r="G3135" s="492">
        <f t="shared" si="150"/>
        <v>0</v>
      </c>
      <c r="H3135" s="492">
        <f>IF($S$3="Y",F3135*0.05,0)</f>
        <v>0</v>
      </c>
    </row>
    <row r="3136" spans="1:8" s="494" customFormat="1" ht="15" customHeight="1">
      <c r="A3136" s="490" t="s">
        <v>231</v>
      </c>
      <c r="B3136" s="498" t="s">
        <v>1483</v>
      </c>
      <c r="C3136" s="505" t="str">
        <f t="shared" si="151"/>
        <v>15-12</v>
      </c>
      <c r="D3136" s="500">
        <v>0</v>
      </c>
      <c r="F3136" s="492">
        <f t="shared" si="149"/>
        <v>0</v>
      </c>
      <c r="G3136" s="492">
        <f t="shared" si="150"/>
        <v>0</v>
      </c>
      <c r="H3136" s="492">
        <f>IF($S$4="Y",F3136*0.05,0)</f>
        <v>0</v>
      </c>
    </row>
    <row r="3137" spans="1:8" s="494" customFormat="1" ht="15" customHeight="1">
      <c r="A3137" s="490" t="s">
        <v>231</v>
      </c>
      <c r="B3137" s="498" t="s">
        <v>1483</v>
      </c>
      <c r="C3137" s="506" t="str">
        <f t="shared" si="151"/>
        <v>16-16</v>
      </c>
      <c r="D3137" s="500">
        <v>0</v>
      </c>
      <c r="F3137" s="492">
        <f t="shared" si="149"/>
        <v>0</v>
      </c>
      <c r="G3137" s="492">
        <f t="shared" si="150"/>
        <v>0</v>
      </c>
      <c r="H3137" s="492">
        <f>IF($S$5="Y",F3137*0.05,0)</f>
        <v>0</v>
      </c>
    </row>
    <row r="3138" spans="1:8" s="494" customFormat="1" ht="15" customHeight="1">
      <c r="A3138" s="490" t="s">
        <v>231</v>
      </c>
      <c r="B3138" s="498" t="s">
        <v>1483</v>
      </c>
      <c r="C3138" s="507" t="str">
        <f t="shared" si="151"/>
        <v>13-01</v>
      </c>
      <c r="D3138" s="500">
        <v>0</v>
      </c>
      <c r="F3138" s="492">
        <f t="shared" ref="F3138:F3201" si="152">D3138*E3138</f>
        <v>0</v>
      </c>
      <c r="G3138" s="492">
        <f t="shared" ref="G3138:G3201" si="153">IF($S$11="Y",F3138*0.05,0)</f>
        <v>0</v>
      </c>
      <c r="H3138" s="492">
        <f>IF($S$6="Y",F3138*0.05,0)</f>
        <v>0</v>
      </c>
    </row>
    <row r="3139" spans="1:8" s="494" customFormat="1" ht="15" customHeight="1">
      <c r="A3139" s="490" t="s">
        <v>231</v>
      </c>
      <c r="B3139" s="498" t="s">
        <v>1483</v>
      </c>
      <c r="C3139" s="508" t="str">
        <f t="shared" si="151"/>
        <v>07-13</v>
      </c>
      <c r="D3139" s="500">
        <v>0</v>
      </c>
      <c r="F3139" s="492">
        <f t="shared" si="152"/>
        <v>0</v>
      </c>
      <c r="G3139" s="492">
        <f t="shared" si="153"/>
        <v>0</v>
      </c>
      <c r="H3139" s="492">
        <f>IF($S$7="Y",F3139*0.05,0)</f>
        <v>0</v>
      </c>
    </row>
    <row r="3140" spans="1:8" s="494" customFormat="1" ht="15" customHeight="1">
      <c r="A3140" s="490" t="s">
        <v>231</v>
      </c>
      <c r="B3140" s="498" t="s">
        <v>1483</v>
      </c>
      <c r="C3140" s="509" t="str">
        <f t="shared" si="151"/>
        <v>11-26</v>
      </c>
      <c r="D3140" s="500">
        <v>0</v>
      </c>
      <c r="F3140" s="492">
        <f t="shared" si="152"/>
        <v>0</v>
      </c>
      <c r="G3140" s="492">
        <f t="shared" si="153"/>
        <v>0</v>
      </c>
      <c r="H3140" s="492">
        <f>IF($S$8="Y",F3140*0.05,0)</f>
        <v>0</v>
      </c>
    </row>
    <row r="3141" spans="1:8" s="494" customFormat="1" ht="15" customHeight="1">
      <c r="A3141" s="490" t="s">
        <v>231</v>
      </c>
      <c r="B3141" s="498" t="s">
        <v>1483</v>
      </c>
      <c r="C3141" s="512" t="str">
        <f t="shared" si="151"/>
        <v>18-01</v>
      </c>
      <c r="D3141" s="500">
        <v>0</v>
      </c>
      <c r="F3141" s="492">
        <f t="shared" si="152"/>
        <v>0</v>
      </c>
      <c r="G3141" s="492">
        <f t="shared" si="153"/>
        <v>0</v>
      </c>
      <c r="H3141" s="492">
        <f>IF($S$9="Y",F3141*0.05,0)</f>
        <v>0</v>
      </c>
    </row>
    <row r="3142" spans="1:8" s="494" customFormat="1" ht="15" customHeight="1">
      <c r="A3142" s="490" t="s">
        <v>231</v>
      </c>
      <c r="B3142" s="498" t="s">
        <v>1483</v>
      </c>
      <c r="C3142" s="513" t="str">
        <f t="shared" si="151"/>
        <v>Color Code</v>
      </c>
      <c r="D3142" s="500">
        <v>0</v>
      </c>
      <c r="F3142" s="492">
        <f t="shared" si="152"/>
        <v>0</v>
      </c>
      <c r="G3142" s="492">
        <f t="shared" si="153"/>
        <v>0</v>
      </c>
      <c r="H3142" s="492">
        <f>IF($S$10="Y",F3142*0.05,0)</f>
        <v>0</v>
      </c>
    </row>
    <row r="3143" spans="1:8" s="494" customFormat="1" ht="15" customHeight="1">
      <c r="A3143" s="490" t="s">
        <v>259</v>
      </c>
      <c r="B3143" s="498" t="s">
        <v>1484</v>
      </c>
      <c r="C3143" s="499" t="str">
        <f t="shared" si="151"/>
        <v>11-12</v>
      </c>
      <c r="D3143" s="500">
        <v>0</v>
      </c>
      <c r="F3143" s="492">
        <f t="shared" si="152"/>
        <v>0</v>
      </c>
      <c r="G3143" s="492">
        <f t="shared" si="153"/>
        <v>0</v>
      </c>
      <c r="H3143" s="492">
        <f>IF($S$2="Y",F3143*0.05,0)</f>
        <v>0</v>
      </c>
    </row>
    <row r="3144" spans="1:8" s="494" customFormat="1" ht="15" customHeight="1">
      <c r="A3144" s="490" t="s">
        <v>259</v>
      </c>
      <c r="B3144" s="498" t="s">
        <v>1484</v>
      </c>
      <c r="C3144" s="504" t="str">
        <f t="shared" si="151"/>
        <v>14-01</v>
      </c>
      <c r="D3144" s="500">
        <v>0</v>
      </c>
      <c r="F3144" s="492">
        <f t="shared" si="152"/>
        <v>0</v>
      </c>
      <c r="G3144" s="492">
        <f t="shared" si="153"/>
        <v>0</v>
      </c>
      <c r="H3144" s="492">
        <f>IF($S$3="Y",F3144*0.05,0)</f>
        <v>0</v>
      </c>
    </row>
    <row r="3145" spans="1:8" s="494" customFormat="1" ht="15" customHeight="1">
      <c r="A3145" s="490" t="s">
        <v>259</v>
      </c>
      <c r="B3145" s="498" t="s">
        <v>1484</v>
      </c>
      <c r="C3145" s="505" t="str">
        <f t="shared" si="151"/>
        <v>15-12</v>
      </c>
      <c r="D3145" s="500">
        <v>0</v>
      </c>
      <c r="F3145" s="492">
        <f t="shared" si="152"/>
        <v>0</v>
      </c>
      <c r="G3145" s="492">
        <f t="shared" si="153"/>
        <v>0</v>
      </c>
      <c r="H3145" s="492">
        <f>IF($S$4="Y",F3145*0.05,0)</f>
        <v>0</v>
      </c>
    </row>
    <row r="3146" spans="1:8" s="494" customFormat="1" ht="15" customHeight="1">
      <c r="A3146" s="490" t="s">
        <v>259</v>
      </c>
      <c r="B3146" s="498" t="s">
        <v>1484</v>
      </c>
      <c r="C3146" s="506" t="str">
        <f t="shared" si="151"/>
        <v>16-16</v>
      </c>
      <c r="D3146" s="500">
        <v>0</v>
      </c>
      <c r="F3146" s="492">
        <f t="shared" si="152"/>
        <v>0</v>
      </c>
      <c r="G3146" s="492">
        <f t="shared" si="153"/>
        <v>0</v>
      </c>
      <c r="H3146" s="492">
        <f>IF($S$5="Y",F3146*0.05,0)</f>
        <v>0</v>
      </c>
    </row>
    <row r="3147" spans="1:8" s="494" customFormat="1" ht="15" customHeight="1">
      <c r="A3147" s="490" t="s">
        <v>259</v>
      </c>
      <c r="B3147" s="498" t="s">
        <v>1484</v>
      </c>
      <c r="C3147" s="507" t="str">
        <f t="shared" si="151"/>
        <v>13-01</v>
      </c>
      <c r="D3147" s="500">
        <v>0</v>
      </c>
      <c r="F3147" s="492">
        <f t="shared" si="152"/>
        <v>0</v>
      </c>
      <c r="G3147" s="492">
        <f t="shared" si="153"/>
        <v>0</v>
      </c>
      <c r="H3147" s="492">
        <f>IF($S$6="Y",F3147*0.05,0)</f>
        <v>0</v>
      </c>
    </row>
    <row r="3148" spans="1:8" s="494" customFormat="1" ht="15" customHeight="1">
      <c r="A3148" s="490" t="s">
        <v>259</v>
      </c>
      <c r="B3148" s="498" t="s">
        <v>1484</v>
      </c>
      <c r="C3148" s="508" t="str">
        <f t="shared" si="151"/>
        <v>07-13</v>
      </c>
      <c r="D3148" s="500">
        <v>0</v>
      </c>
      <c r="F3148" s="492">
        <f t="shared" si="152"/>
        <v>0</v>
      </c>
      <c r="G3148" s="492">
        <f t="shared" si="153"/>
        <v>0</v>
      </c>
      <c r="H3148" s="492">
        <f>IF($S$7="Y",F3148*0.05,0)</f>
        <v>0</v>
      </c>
    </row>
    <row r="3149" spans="1:8" s="494" customFormat="1" ht="15" customHeight="1">
      <c r="A3149" s="490" t="s">
        <v>259</v>
      </c>
      <c r="B3149" s="498" t="s">
        <v>1484</v>
      </c>
      <c r="C3149" s="509" t="str">
        <f t="shared" si="151"/>
        <v>11-26</v>
      </c>
      <c r="D3149" s="500">
        <v>0</v>
      </c>
      <c r="F3149" s="492">
        <f t="shared" si="152"/>
        <v>0</v>
      </c>
      <c r="G3149" s="492">
        <f t="shared" si="153"/>
        <v>0</v>
      </c>
      <c r="H3149" s="492">
        <f>IF($S$8="Y",F3149*0.05,0)</f>
        <v>0</v>
      </c>
    </row>
    <row r="3150" spans="1:8" s="494" customFormat="1" ht="15" customHeight="1">
      <c r="A3150" s="490" t="s">
        <v>259</v>
      </c>
      <c r="B3150" s="498" t="s">
        <v>1484</v>
      </c>
      <c r="C3150" s="512" t="str">
        <f t="shared" si="151"/>
        <v>18-01</v>
      </c>
      <c r="D3150" s="500">
        <v>0</v>
      </c>
      <c r="F3150" s="492">
        <f t="shared" si="152"/>
        <v>0</v>
      </c>
      <c r="G3150" s="492">
        <f t="shared" si="153"/>
        <v>0</v>
      </c>
      <c r="H3150" s="492">
        <f>IF($S$9="Y",F3150*0.05,0)</f>
        <v>0</v>
      </c>
    </row>
    <row r="3151" spans="1:8" s="494" customFormat="1" ht="15" customHeight="1">
      <c r="A3151" s="490" t="s">
        <v>259</v>
      </c>
      <c r="B3151" s="498" t="s">
        <v>1484</v>
      </c>
      <c r="C3151" s="513" t="str">
        <f t="shared" si="151"/>
        <v>Color Code</v>
      </c>
      <c r="D3151" s="500">
        <v>0</v>
      </c>
      <c r="F3151" s="492">
        <f t="shared" si="152"/>
        <v>0</v>
      </c>
      <c r="G3151" s="492">
        <f t="shared" si="153"/>
        <v>0</v>
      </c>
      <c r="H3151" s="492">
        <f>IF($S$10="Y",F3151*0.05,0)</f>
        <v>0</v>
      </c>
    </row>
    <row r="3152" spans="1:8" s="494" customFormat="1" ht="15" customHeight="1">
      <c r="A3152" s="490" t="s">
        <v>885</v>
      </c>
      <c r="B3152" s="498" t="s">
        <v>1485</v>
      </c>
      <c r="C3152" s="499" t="str">
        <f t="shared" si="151"/>
        <v>11-12</v>
      </c>
      <c r="D3152" s="500">
        <v>0</v>
      </c>
      <c r="F3152" s="492">
        <f t="shared" si="152"/>
        <v>0</v>
      </c>
      <c r="G3152" s="492">
        <f t="shared" si="153"/>
        <v>0</v>
      </c>
      <c r="H3152" s="492">
        <f>IF($S$2="Y",F3152*0.05,0)</f>
        <v>0</v>
      </c>
    </row>
    <row r="3153" spans="1:8" s="494" customFormat="1" ht="15" customHeight="1">
      <c r="A3153" s="490" t="s">
        <v>885</v>
      </c>
      <c r="B3153" s="498" t="s">
        <v>1485</v>
      </c>
      <c r="C3153" s="504" t="str">
        <f t="shared" si="151"/>
        <v>14-01</v>
      </c>
      <c r="D3153" s="500">
        <v>0</v>
      </c>
      <c r="F3153" s="492">
        <f t="shared" si="152"/>
        <v>0</v>
      </c>
      <c r="G3153" s="492">
        <f t="shared" si="153"/>
        <v>0</v>
      </c>
      <c r="H3153" s="492">
        <f>IF($S$3="Y",F3153*0.05,0)</f>
        <v>0</v>
      </c>
    </row>
    <row r="3154" spans="1:8" s="494" customFormat="1" ht="15" customHeight="1">
      <c r="A3154" s="490" t="s">
        <v>885</v>
      </c>
      <c r="B3154" s="498" t="s">
        <v>1485</v>
      </c>
      <c r="C3154" s="505" t="str">
        <f t="shared" si="151"/>
        <v>15-12</v>
      </c>
      <c r="D3154" s="500">
        <v>0</v>
      </c>
      <c r="F3154" s="492">
        <f t="shared" si="152"/>
        <v>0</v>
      </c>
      <c r="G3154" s="492">
        <f t="shared" si="153"/>
        <v>0</v>
      </c>
      <c r="H3154" s="492">
        <f>IF($S$4="Y",F3154*0.05,0)</f>
        <v>0</v>
      </c>
    </row>
    <row r="3155" spans="1:8" s="494" customFormat="1" ht="15" customHeight="1">
      <c r="A3155" s="490" t="s">
        <v>885</v>
      </c>
      <c r="B3155" s="498" t="s">
        <v>1485</v>
      </c>
      <c r="C3155" s="506" t="str">
        <f t="shared" si="151"/>
        <v>16-16</v>
      </c>
      <c r="D3155" s="500">
        <v>0</v>
      </c>
      <c r="F3155" s="492">
        <f t="shared" si="152"/>
        <v>0</v>
      </c>
      <c r="G3155" s="492">
        <f t="shared" si="153"/>
        <v>0</v>
      </c>
      <c r="H3155" s="492">
        <f>IF($S$5="Y",F3155*0.05,0)</f>
        <v>0</v>
      </c>
    </row>
    <row r="3156" spans="1:8" s="494" customFormat="1" ht="15" customHeight="1">
      <c r="A3156" s="490" t="s">
        <v>885</v>
      </c>
      <c r="B3156" s="498" t="s">
        <v>1485</v>
      </c>
      <c r="C3156" s="507" t="str">
        <f t="shared" si="151"/>
        <v>13-01</v>
      </c>
      <c r="D3156" s="500">
        <v>0</v>
      </c>
      <c r="F3156" s="492">
        <f t="shared" si="152"/>
        <v>0</v>
      </c>
      <c r="G3156" s="492">
        <f t="shared" si="153"/>
        <v>0</v>
      </c>
      <c r="H3156" s="492">
        <f>IF($S$6="Y",F3156*0.05,0)</f>
        <v>0</v>
      </c>
    </row>
    <row r="3157" spans="1:8" s="494" customFormat="1" ht="15" customHeight="1">
      <c r="A3157" s="490" t="s">
        <v>885</v>
      </c>
      <c r="B3157" s="498" t="s">
        <v>1485</v>
      </c>
      <c r="C3157" s="508" t="str">
        <f t="shared" si="151"/>
        <v>07-13</v>
      </c>
      <c r="D3157" s="500">
        <v>0</v>
      </c>
      <c r="F3157" s="492">
        <f t="shared" si="152"/>
        <v>0</v>
      </c>
      <c r="G3157" s="492">
        <f t="shared" si="153"/>
        <v>0</v>
      </c>
      <c r="H3157" s="492">
        <f>IF($S$7="Y",F3157*0.05,0)</f>
        <v>0</v>
      </c>
    </row>
    <row r="3158" spans="1:8" s="494" customFormat="1" ht="15" customHeight="1">
      <c r="A3158" s="490" t="s">
        <v>885</v>
      </c>
      <c r="B3158" s="498" t="s">
        <v>1485</v>
      </c>
      <c r="C3158" s="509" t="str">
        <f t="shared" si="151"/>
        <v>11-26</v>
      </c>
      <c r="D3158" s="500">
        <v>0</v>
      </c>
      <c r="F3158" s="492">
        <f t="shared" si="152"/>
        <v>0</v>
      </c>
      <c r="G3158" s="492">
        <f t="shared" si="153"/>
        <v>0</v>
      </c>
      <c r="H3158" s="492">
        <f>IF($S$8="Y",F3158*0.05,0)</f>
        <v>0</v>
      </c>
    </row>
    <row r="3159" spans="1:8" s="494" customFormat="1" ht="15" customHeight="1">
      <c r="A3159" s="490" t="s">
        <v>885</v>
      </c>
      <c r="B3159" s="498" t="s">
        <v>1485</v>
      </c>
      <c r="C3159" s="512" t="str">
        <f t="shared" si="151"/>
        <v>18-01</v>
      </c>
      <c r="D3159" s="500">
        <v>0</v>
      </c>
      <c r="F3159" s="492">
        <f t="shared" si="152"/>
        <v>0</v>
      </c>
      <c r="G3159" s="492">
        <f t="shared" si="153"/>
        <v>0</v>
      </c>
      <c r="H3159" s="492">
        <f>IF($S$9="Y",F3159*0.05,0)</f>
        <v>0</v>
      </c>
    </row>
    <row r="3160" spans="1:8" s="494" customFormat="1" ht="15" customHeight="1">
      <c r="A3160" s="490" t="s">
        <v>885</v>
      </c>
      <c r="B3160" s="498" t="s">
        <v>1485</v>
      </c>
      <c r="C3160" s="515" t="str">
        <f t="shared" si="151"/>
        <v>Color Code</v>
      </c>
      <c r="D3160" s="500">
        <v>0</v>
      </c>
      <c r="F3160" s="492">
        <f t="shared" si="152"/>
        <v>0</v>
      </c>
      <c r="G3160" s="492">
        <f t="shared" si="153"/>
        <v>0</v>
      </c>
      <c r="H3160" s="492">
        <f>IF($S$10="Y",F3160*0.05,0)</f>
        <v>0</v>
      </c>
    </row>
  </sheetData>
  <pageMargins left="0.69999998807907104" right="0.69999998807907104" top="0.75" bottom="0.75" header="0.30000001192092896" footer="0.30000001192092896"/>
  <pageSetup paperSize="0" orientation="portrait" horizontalDpi="0" verticalDpi="2048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Export-Zusammenfassung</vt:lpstr>
      <vt:lpstr>Holds</vt:lpstr>
      <vt:lpstr>Summary</vt:lpstr>
      <vt:lpstr>Bolts and Other</vt:lpstr>
      <vt:lpstr>Aragon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von Rosen</dc:creator>
  <cp:lastModifiedBy>Konrad von Rosen</cp:lastModifiedBy>
  <dcterms:created xsi:type="dcterms:W3CDTF">2018-12-17T15:50:40Z</dcterms:created>
  <dcterms:modified xsi:type="dcterms:W3CDTF">2018-12-17T15:50:40Z</dcterms:modified>
</cp:coreProperties>
</file>